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근무, 출장교육, 시간외관련\2023 근무표\"/>
    </mc:Choice>
  </mc:AlternateContent>
  <bookViews>
    <workbookView xWindow="0" yWindow="0" windowWidth="15525" windowHeight="10305" activeTab="1"/>
  </bookViews>
  <sheets>
    <sheet name="3월근무명령 (4)" sheetId="15" r:id="rId1"/>
    <sheet name="3월근무명령 (3)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1" i="15" l="1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Y35" i="15"/>
  <c r="BF35" i="15" s="1"/>
  <c r="AN35" i="15"/>
  <c r="AM35" i="15"/>
  <c r="AL35" i="15"/>
  <c r="AK35" i="15"/>
  <c r="AJ35" i="15"/>
  <c r="AI35" i="15"/>
  <c r="AH35" i="15"/>
  <c r="AG35" i="15"/>
  <c r="AO35" i="15" s="1"/>
  <c r="AN34" i="15"/>
  <c r="AM34" i="15"/>
  <c r="AL34" i="15"/>
  <c r="AK34" i="15"/>
  <c r="AJ34" i="15"/>
  <c r="AI34" i="15"/>
  <c r="AY34" i="15" s="1"/>
  <c r="BF34" i="15" s="1"/>
  <c r="AH34" i="15"/>
  <c r="AG34" i="15"/>
  <c r="AY33" i="15"/>
  <c r="BF33" i="15" s="1"/>
  <c r="AN33" i="15"/>
  <c r="AM33" i="15"/>
  <c r="AL33" i="15"/>
  <c r="AK33" i="15"/>
  <c r="AJ33" i="15"/>
  <c r="AI33" i="15"/>
  <c r="AH33" i="15"/>
  <c r="AG33" i="15"/>
  <c r="AO33" i="15" s="1"/>
  <c r="AN32" i="15"/>
  <c r="AM32" i="15"/>
  <c r="AL32" i="15"/>
  <c r="AK32" i="15"/>
  <c r="AJ32" i="15"/>
  <c r="AI32" i="15"/>
  <c r="AY32" i="15" s="1"/>
  <c r="BF32" i="15" s="1"/>
  <c r="AH32" i="15"/>
  <c r="AG32" i="15"/>
  <c r="AN31" i="15"/>
  <c r="AM31" i="15"/>
  <c r="AL31" i="15"/>
  <c r="AK31" i="15"/>
  <c r="AJ31" i="15"/>
  <c r="AI31" i="15"/>
  <c r="AY31" i="15" s="1"/>
  <c r="BF31" i="15" s="1"/>
  <c r="AH31" i="15"/>
  <c r="AG31" i="15"/>
  <c r="AN30" i="15"/>
  <c r="AM30" i="15"/>
  <c r="AL30" i="15"/>
  <c r="AK30" i="15"/>
  <c r="AJ30" i="15"/>
  <c r="AI30" i="15"/>
  <c r="AY30" i="15" s="1"/>
  <c r="BF30" i="15" s="1"/>
  <c r="AH30" i="15"/>
  <c r="AG30" i="15"/>
  <c r="AN29" i="15"/>
  <c r="AM29" i="15"/>
  <c r="AL29" i="15"/>
  <c r="AK29" i="15"/>
  <c r="AJ29" i="15"/>
  <c r="AI29" i="15"/>
  <c r="AY29" i="15" s="1"/>
  <c r="BF29" i="15" s="1"/>
  <c r="AH29" i="15"/>
  <c r="AG29" i="15"/>
  <c r="AN28" i="15"/>
  <c r="AM28" i="15"/>
  <c r="AL28" i="15"/>
  <c r="AK28" i="15"/>
  <c r="AJ28" i="15"/>
  <c r="AI28" i="15"/>
  <c r="AY28" i="15" s="1"/>
  <c r="BF28" i="15" s="1"/>
  <c r="AH28" i="15"/>
  <c r="AG28" i="15"/>
  <c r="AY27" i="15"/>
  <c r="BF27" i="15" s="1"/>
  <c r="AN27" i="15"/>
  <c r="AM27" i="15"/>
  <c r="AL27" i="15"/>
  <c r="AK27" i="15"/>
  <c r="AJ27" i="15"/>
  <c r="AI27" i="15"/>
  <c r="AH27" i="15"/>
  <c r="AG27" i="15"/>
  <c r="AO27" i="15" s="1"/>
  <c r="AN26" i="15"/>
  <c r="AM26" i="15"/>
  <c r="AL26" i="15"/>
  <c r="AK26" i="15"/>
  <c r="AJ26" i="15"/>
  <c r="AI26" i="15"/>
  <c r="AY26" i="15" s="1"/>
  <c r="BF26" i="15" s="1"/>
  <c r="AH26" i="15"/>
  <c r="AG26" i="15"/>
  <c r="AO26" i="15" s="1"/>
  <c r="AY25" i="15"/>
  <c r="BF25" i="15" s="1"/>
  <c r="AN25" i="15"/>
  <c r="AM25" i="15"/>
  <c r="AL25" i="15"/>
  <c r="AK25" i="15"/>
  <c r="AJ25" i="15"/>
  <c r="AI25" i="15"/>
  <c r="AH25" i="15"/>
  <c r="AG25" i="15"/>
  <c r="AO25" i="15" s="1"/>
  <c r="AN24" i="15"/>
  <c r="AM24" i="15"/>
  <c r="AL24" i="15"/>
  <c r="AK24" i="15"/>
  <c r="AJ24" i="15"/>
  <c r="AI24" i="15"/>
  <c r="AY24" i="15" s="1"/>
  <c r="BF24" i="15" s="1"/>
  <c r="AH24" i="15"/>
  <c r="AG24" i="15"/>
  <c r="AO24" i="15" s="1"/>
  <c r="AY23" i="15"/>
  <c r="BF23" i="15" s="1"/>
  <c r="AN23" i="15"/>
  <c r="AM23" i="15"/>
  <c r="AL23" i="15"/>
  <c r="AK23" i="15"/>
  <c r="AJ23" i="15"/>
  <c r="AI23" i="15"/>
  <c r="AH23" i="15"/>
  <c r="AG23" i="15"/>
  <c r="AO23" i="15" s="1"/>
  <c r="AN22" i="15"/>
  <c r="AM22" i="15"/>
  <c r="AL22" i="15"/>
  <c r="AK22" i="15"/>
  <c r="AJ22" i="15"/>
  <c r="AI22" i="15"/>
  <c r="AY22" i="15" s="1"/>
  <c r="BF22" i="15" s="1"/>
  <c r="AH22" i="15"/>
  <c r="AG22" i="15"/>
  <c r="AY21" i="15"/>
  <c r="BF21" i="15" s="1"/>
  <c r="AN21" i="15"/>
  <c r="AM21" i="15"/>
  <c r="AL21" i="15"/>
  <c r="AK21" i="15"/>
  <c r="AJ21" i="15"/>
  <c r="AI21" i="15"/>
  <c r="AH21" i="15"/>
  <c r="AG21" i="15"/>
  <c r="AO21" i="15" s="1"/>
  <c r="AN20" i="15"/>
  <c r="AM20" i="15"/>
  <c r="AL20" i="15"/>
  <c r="AK20" i="15"/>
  <c r="AJ20" i="15"/>
  <c r="AI20" i="15"/>
  <c r="AY20" i="15" s="1"/>
  <c r="BF20" i="15" s="1"/>
  <c r="AH20" i="15"/>
  <c r="AG20" i="15"/>
  <c r="AN19" i="15"/>
  <c r="AM19" i="15"/>
  <c r="AL19" i="15"/>
  <c r="AK19" i="15"/>
  <c r="AJ19" i="15"/>
  <c r="AI19" i="15"/>
  <c r="AY19" i="15" s="1"/>
  <c r="BF19" i="15" s="1"/>
  <c r="AH19" i="15"/>
  <c r="AG19" i="15"/>
  <c r="AN18" i="15"/>
  <c r="AM18" i="15"/>
  <c r="AL18" i="15"/>
  <c r="AK18" i="15"/>
  <c r="AJ18" i="15"/>
  <c r="AI18" i="15"/>
  <c r="AY18" i="15" s="1"/>
  <c r="BF18" i="15" s="1"/>
  <c r="AH18" i="15"/>
  <c r="AG18" i="15"/>
  <c r="AO18" i="15" s="1"/>
  <c r="AY17" i="15"/>
  <c r="BF17" i="15" s="1"/>
  <c r="AN17" i="15"/>
  <c r="AM17" i="15"/>
  <c r="AL17" i="15"/>
  <c r="AK17" i="15"/>
  <c r="AJ17" i="15"/>
  <c r="AI17" i="15"/>
  <c r="AH17" i="15"/>
  <c r="AG17" i="15"/>
  <c r="AO17" i="15" s="1"/>
  <c r="AN16" i="15"/>
  <c r="AM16" i="15"/>
  <c r="AL16" i="15"/>
  <c r="AK16" i="15"/>
  <c r="AJ16" i="15"/>
  <c r="AI16" i="15"/>
  <c r="AY16" i="15" s="1"/>
  <c r="BF16" i="15" s="1"/>
  <c r="AH16" i="15"/>
  <c r="AG16" i="15"/>
  <c r="AY15" i="15"/>
  <c r="BF15" i="15" s="1"/>
  <c r="AN15" i="15"/>
  <c r="AM15" i="15"/>
  <c r="AL15" i="15"/>
  <c r="AK15" i="15"/>
  <c r="AJ15" i="15"/>
  <c r="AI15" i="15"/>
  <c r="AH15" i="15"/>
  <c r="AG15" i="15"/>
  <c r="AO15" i="15" s="1"/>
  <c r="AN14" i="15"/>
  <c r="AM14" i="15"/>
  <c r="AL14" i="15"/>
  <c r="AK14" i="15"/>
  <c r="AJ14" i="15"/>
  <c r="AI14" i="15"/>
  <c r="AY14" i="15" s="1"/>
  <c r="BF14" i="15" s="1"/>
  <c r="AH14" i="15"/>
  <c r="AG14" i="15"/>
  <c r="AO14" i="15" s="1"/>
  <c r="AN13" i="15"/>
  <c r="AM13" i="15"/>
  <c r="AL13" i="15"/>
  <c r="AK13" i="15"/>
  <c r="AJ13" i="15"/>
  <c r="AI13" i="15"/>
  <c r="AY13" i="15" s="1"/>
  <c r="BF13" i="15" s="1"/>
  <c r="AH13" i="15"/>
  <c r="AG13" i="15"/>
  <c r="AO13" i="15" s="1"/>
  <c r="AN12" i="15"/>
  <c r="AM12" i="15"/>
  <c r="AL12" i="15"/>
  <c r="AK12" i="15"/>
  <c r="AJ12" i="15"/>
  <c r="AI12" i="15"/>
  <c r="AO12" i="15" s="1"/>
  <c r="AH12" i="15"/>
  <c r="AG12" i="15"/>
  <c r="AN11" i="15"/>
  <c r="AM11" i="15"/>
  <c r="AL11" i="15"/>
  <c r="AK11" i="15"/>
  <c r="AJ11" i="15"/>
  <c r="AI11" i="15"/>
  <c r="AY11" i="15" s="1"/>
  <c r="BF11" i="15" s="1"/>
  <c r="AH11" i="15"/>
  <c r="AG11" i="15"/>
  <c r="AN10" i="15"/>
  <c r="AM10" i="15"/>
  <c r="AL10" i="15"/>
  <c r="AK10" i="15"/>
  <c r="AJ10" i="15"/>
  <c r="AI10" i="15"/>
  <c r="AH10" i="15"/>
  <c r="AG10" i="15"/>
  <c r="AN9" i="15"/>
  <c r="AM9" i="15"/>
  <c r="AL9" i="15"/>
  <c r="AK9" i="15"/>
  <c r="AJ9" i="15"/>
  <c r="AI9" i="15"/>
  <c r="AO9" i="15" s="1"/>
  <c r="AH9" i="15"/>
  <c r="AG9" i="15"/>
  <c r="AN8" i="15"/>
  <c r="AM8" i="15"/>
  <c r="AL8" i="15"/>
  <c r="AK8" i="15"/>
  <c r="AJ8" i="15"/>
  <c r="AI8" i="15"/>
  <c r="AH8" i="15"/>
  <c r="AG8" i="15"/>
  <c r="AO8" i="15" s="1"/>
  <c r="AN7" i="15"/>
  <c r="AM7" i="15"/>
  <c r="AL7" i="15"/>
  <c r="AK7" i="15"/>
  <c r="AJ7" i="15"/>
  <c r="AI7" i="15"/>
  <c r="AH7" i="15"/>
  <c r="AG7" i="15"/>
  <c r="AN6" i="15"/>
  <c r="AM6" i="15"/>
  <c r="AL6" i="15"/>
  <c r="AK6" i="15"/>
  <c r="AJ6" i="15"/>
  <c r="AI6" i="15"/>
  <c r="AH6" i="15"/>
  <c r="AG6" i="15"/>
  <c r="BF5" i="15"/>
  <c r="AN5" i="15"/>
  <c r="AM5" i="15"/>
  <c r="AL5" i="15"/>
  <c r="AK5" i="15"/>
  <c r="AJ5" i="15"/>
  <c r="AI5" i="15"/>
  <c r="AH5" i="15"/>
  <c r="AG5" i="15"/>
  <c r="AO32" i="15" l="1"/>
  <c r="AO31" i="15"/>
  <c r="AO30" i="15"/>
  <c r="AO29" i="15"/>
  <c r="AO20" i="15"/>
  <c r="AO19" i="15"/>
  <c r="AO11" i="15"/>
  <c r="AO10" i="15"/>
  <c r="AO7" i="15"/>
  <c r="AI36" i="15"/>
  <c r="AO41" i="15"/>
  <c r="AJ36" i="15"/>
  <c r="AK36" i="15"/>
  <c r="AH37" i="15"/>
  <c r="AO6" i="15"/>
  <c r="AJ38" i="15"/>
  <c r="AL36" i="15"/>
  <c r="AG39" i="15"/>
  <c r="AM36" i="15"/>
  <c r="AG36" i="15"/>
  <c r="AN36" i="15"/>
  <c r="AI41" i="15"/>
  <c r="AO5" i="15"/>
  <c r="AO16" i="15"/>
  <c r="AO22" i="15"/>
  <c r="AO28" i="15"/>
  <c r="AO34" i="15"/>
  <c r="BF34" i="14"/>
  <c r="BF24" i="14"/>
  <c r="BF15" i="14"/>
  <c r="AO37" i="15" l="1"/>
  <c r="AO36" i="15"/>
  <c r="AC36" i="14"/>
  <c r="AD36" i="14"/>
  <c r="AE36" i="14"/>
  <c r="AC37" i="14"/>
  <c r="AD37" i="14"/>
  <c r="AE37" i="14"/>
  <c r="AC38" i="14"/>
  <c r="AD38" i="14"/>
  <c r="AE38" i="14"/>
  <c r="AC39" i="14"/>
  <c r="AD39" i="14"/>
  <c r="AE39" i="14"/>
  <c r="AC40" i="14"/>
  <c r="AD40" i="14"/>
  <c r="AE40" i="14"/>
  <c r="AC41" i="14"/>
  <c r="AD41" i="14"/>
  <c r="AE41" i="14"/>
  <c r="AI29" i="14"/>
  <c r="AI30" i="14"/>
  <c r="AI31" i="14"/>
  <c r="AI32" i="14"/>
  <c r="AI33" i="14"/>
  <c r="AI34" i="14"/>
  <c r="AI35" i="14"/>
  <c r="AI28" i="14"/>
  <c r="AI17" i="14"/>
  <c r="AI18" i="14"/>
  <c r="AI19" i="14"/>
  <c r="AI20" i="14"/>
  <c r="AI21" i="14"/>
  <c r="AI22" i="14"/>
  <c r="AI23" i="14"/>
  <c r="AI24" i="14"/>
  <c r="AI25" i="14"/>
  <c r="AI26" i="14"/>
  <c r="AI27" i="14"/>
  <c r="AG15" i="14"/>
  <c r="AH15" i="14"/>
  <c r="AI15" i="14"/>
  <c r="AJ15" i="14"/>
  <c r="AK15" i="14"/>
  <c r="AL15" i="14"/>
  <c r="AM15" i="14"/>
  <c r="AN15" i="14"/>
  <c r="AG16" i="14"/>
  <c r="AH16" i="14"/>
  <c r="AI16" i="14"/>
  <c r="AJ16" i="14"/>
  <c r="AK16" i="14"/>
  <c r="AL16" i="14"/>
  <c r="AM16" i="14"/>
  <c r="AN16" i="14"/>
  <c r="AG12" i="14"/>
  <c r="AH12" i="14"/>
  <c r="AI12" i="14"/>
  <c r="AJ12" i="14"/>
  <c r="AK12" i="14"/>
  <c r="AL12" i="14"/>
  <c r="AM12" i="14"/>
  <c r="AN12" i="14"/>
  <c r="AG13" i="14"/>
  <c r="AG14" i="14"/>
  <c r="AH13" i="14"/>
  <c r="AI13" i="14"/>
  <c r="AJ13" i="14"/>
  <c r="AH14" i="14"/>
  <c r="AI14" i="14"/>
  <c r="AJ14" i="14"/>
  <c r="AO15" i="14" l="1"/>
  <c r="AO16" i="14"/>
  <c r="AO12" i="14"/>
  <c r="AF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N35" i="14"/>
  <c r="AM35" i="14"/>
  <c r="AL35" i="14"/>
  <c r="AK35" i="14"/>
  <c r="AJ35" i="14"/>
  <c r="AY35" i="14"/>
  <c r="BF35" i="14" s="1"/>
  <c r="AH35" i="14"/>
  <c r="AG35" i="14"/>
  <c r="AN34" i="14"/>
  <c r="AM34" i="14"/>
  <c r="AL34" i="14"/>
  <c r="AK34" i="14"/>
  <c r="AJ34" i="14"/>
  <c r="AY34" i="14"/>
  <c r="AH34" i="14"/>
  <c r="AG34" i="14"/>
  <c r="AN33" i="14"/>
  <c r="AM33" i="14"/>
  <c r="AL33" i="14"/>
  <c r="AK33" i="14"/>
  <c r="AJ33" i="14"/>
  <c r="AY33" i="14"/>
  <c r="BF33" i="14" s="1"/>
  <c r="AH33" i="14"/>
  <c r="AG33" i="14"/>
  <c r="AN32" i="14"/>
  <c r="AM32" i="14"/>
  <c r="AL32" i="14"/>
  <c r="AK32" i="14"/>
  <c r="AJ32" i="14"/>
  <c r="AH32" i="14"/>
  <c r="AG32" i="14"/>
  <c r="AN31" i="14"/>
  <c r="AM31" i="14"/>
  <c r="AL31" i="14"/>
  <c r="AK31" i="14"/>
  <c r="AJ31" i="14"/>
  <c r="AH31" i="14"/>
  <c r="AG31" i="14"/>
  <c r="AN30" i="14"/>
  <c r="AM30" i="14"/>
  <c r="AL30" i="14"/>
  <c r="AK30" i="14"/>
  <c r="AJ30" i="14"/>
  <c r="AH30" i="14"/>
  <c r="AG30" i="14"/>
  <c r="AN29" i="14"/>
  <c r="AM29" i="14"/>
  <c r="AL29" i="14"/>
  <c r="AK29" i="14"/>
  <c r="AJ29" i="14"/>
  <c r="AY29" i="14"/>
  <c r="BF29" i="14" s="1"/>
  <c r="AH29" i="14"/>
  <c r="AG29" i="14"/>
  <c r="AN28" i="14"/>
  <c r="AM28" i="14"/>
  <c r="AL28" i="14"/>
  <c r="AK28" i="14"/>
  <c r="AJ28" i="14"/>
  <c r="AY28" i="14"/>
  <c r="BF28" i="14" s="1"/>
  <c r="AH28" i="14"/>
  <c r="AG28" i="14"/>
  <c r="AN27" i="14"/>
  <c r="AM27" i="14"/>
  <c r="AL27" i="14"/>
  <c r="AK27" i="14"/>
  <c r="AJ27" i="14"/>
  <c r="AY27" i="14"/>
  <c r="BF27" i="14" s="1"/>
  <c r="AH27" i="14"/>
  <c r="AG27" i="14"/>
  <c r="AN26" i="14"/>
  <c r="AM26" i="14"/>
  <c r="AL26" i="14"/>
  <c r="AK26" i="14"/>
  <c r="AJ26" i="14"/>
  <c r="AH26" i="14"/>
  <c r="AG26" i="14"/>
  <c r="AN25" i="14"/>
  <c r="AM25" i="14"/>
  <c r="AL25" i="14"/>
  <c r="AK25" i="14"/>
  <c r="AJ25" i="14"/>
  <c r="AH25" i="14"/>
  <c r="AG25" i="14"/>
  <c r="AN24" i="14"/>
  <c r="AM24" i="14"/>
  <c r="AL24" i="14"/>
  <c r="AK24" i="14"/>
  <c r="AJ24" i="14"/>
  <c r="AY24" i="14"/>
  <c r="AH24" i="14"/>
  <c r="AG24" i="14"/>
  <c r="AN23" i="14"/>
  <c r="AM23" i="14"/>
  <c r="AL23" i="14"/>
  <c r="AK23" i="14"/>
  <c r="AJ23" i="14"/>
  <c r="AY23" i="14"/>
  <c r="BF23" i="14" s="1"/>
  <c r="AH23" i="14"/>
  <c r="AG23" i="14"/>
  <c r="AN22" i="14"/>
  <c r="AM22" i="14"/>
  <c r="AL22" i="14"/>
  <c r="AK22" i="14"/>
  <c r="AJ22" i="14"/>
  <c r="AY22" i="14"/>
  <c r="BF22" i="14" s="1"/>
  <c r="AH22" i="14"/>
  <c r="AG22" i="14"/>
  <c r="AN21" i="14"/>
  <c r="AM21" i="14"/>
  <c r="AL21" i="14"/>
  <c r="AK21" i="14"/>
  <c r="AJ21" i="14"/>
  <c r="AY21" i="14"/>
  <c r="BF21" i="14" s="1"/>
  <c r="AH21" i="14"/>
  <c r="AG21" i="14"/>
  <c r="AN20" i="14"/>
  <c r="AM20" i="14"/>
  <c r="AL20" i="14"/>
  <c r="AK20" i="14"/>
  <c r="AJ20" i="14"/>
  <c r="AH20" i="14"/>
  <c r="AG20" i="14"/>
  <c r="AN19" i="14"/>
  <c r="AM19" i="14"/>
  <c r="AL19" i="14"/>
  <c r="AK19" i="14"/>
  <c r="AJ19" i="14"/>
  <c r="AH19" i="14"/>
  <c r="AG19" i="14"/>
  <c r="AN18" i="14"/>
  <c r="AM18" i="14"/>
  <c r="AL18" i="14"/>
  <c r="AK18" i="14"/>
  <c r="AJ18" i="14"/>
  <c r="AY18" i="14"/>
  <c r="BF18" i="14" s="1"/>
  <c r="AH18" i="14"/>
  <c r="AG18" i="14"/>
  <c r="AN17" i="14"/>
  <c r="AM17" i="14"/>
  <c r="AL17" i="14"/>
  <c r="AK17" i="14"/>
  <c r="AJ17" i="14"/>
  <c r="AY17" i="14"/>
  <c r="BF17" i="14" s="1"/>
  <c r="AH17" i="14"/>
  <c r="AG17" i="14"/>
  <c r="AY16" i="14"/>
  <c r="BF16" i="14" s="1"/>
  <c r="AY15" i="14"/>
  <c r="AN14" i="14"/>
  <c r="AM14" i="14"/>
  <c r="AL14" i="14"/>
  <c r="AK14" i="14"/>
  <c r="AN13" i="14"/>
  <c r="AM13" i="14"/>
  <c r="AL13" i="14"/>
  <c r="AK13" i="14"/>
  <c r="AN11" i="14"/>
  <c r="AM11" i="14"/>
  <c r="AL11" i="14"/>
  <c r="AK11" i="14"/>
  <c r="AJ11" i="14"/>
  <c r="AI11" i="14"/>
  <c r="AY11" i="14" s="1"/>
  <c r="BF11" i="14" s="1"/>
  <c r="AH11" i="14"/>
  <c r="AG11" i="14"/>
  <c r="AN10" i="14"/>
  <c r="AM10" i="14"/>
  <c r="AL10" i="14"/>
  <c r="AK10" i="14"/>
  <c r="AJ10" i="14"/>
  <c r="AI10" i="14"/>
  <c r="AH10" i="14"/>
  <c r="AG10" i="14"/>
  <c r="AN9" i="14"/>
  <c r="AM9" i="14"/>
  <c r="AL9" i="14"/>
  <c r="AK9" i="14"/>
  <c r="AJ9" i="14"/>
  <c r="AI9" i="14"/>
  <c r="AH9" i="14"/>
  <c r="AG9" i="14"/>
  <c r="AN8" i="14"/>
  <c r="AM8" i="14"/>
  <c r="AL8" i="14"/>
  <c r="AK8" i="14"/>
  <c r="AJ8" i="14"/>
  <c r="AI8" i="14"/>
  <c r="AH8" i="14"/>
  <c r="AG8" i="14"/>
  <c r="AN7" i="14"/>
  <c r="AM7" i="14"/>
  <c r="AL7" i="14"/>
  <c r="AK7" i="14"/>
  <c r="AJ7" i="14"/>
  <c r="AI7" i="14"/>
  <c r="AH7" i="14"/>
  <c r="AG7" i="14"/>
  <c r="AN6" i="14"/>
  <c r="AM6" i="14"/>
  <c r="AL6" i="14"/>
  <c r="AK6" i="14"/>
  <c r="AJ6" i="14"/>
  <c r="AI6" i="14"/>
  <c r="AH6" i="14"/>
  <c r="AG6" i="14"/>
  <c r="BF5" i="14"/>
  <c r="AN5" i="14"/>
  <c r="AM5" i="14"/>
  <c r="AL5" i="14"/>
  <c r="AK5" i="14"/>
  <c r="AJ5" i="14"/>
  <c r="AI5" i="14"/>
  <c r="AH5" i="14"/>
  <c r="AG5" i="14"/>
  <c r="AO28" i="14" l="1"/>
  <c r="AO32" i="14"/>
  <c r="AO13" i="14"/>
  <c r="AO41" i="14"/>
  <c r="AG39" i="14"/>
  <c r="AI36" i="14"/>
  <c r="AO34" i="14"/>
  <c r="AJ36" i="14"/>
  <c r="AO6" i="14"/>
  <c r="AO9" i="14"/>
  <c r="AO17" i="14"/>
  <c r="AO19" i="14"/>
  <c r="AY19" i="14"/>
  <c r="BF19" i="14" s="1"/>
  <c r="AO27" i="14"/>
  <c r="AO30" i="14"/>
  <c r="AK36" i="14"/>
  <c r="AO23" i="14"/>
  <c r="AO25" i="14"/>
  <c r="AY25" i="14"/>
  <c r="BF25" i="14" s="1"/>
  <c r="AO33" i="14"/>
  <c r="AJ38" i="14"/>
  <c r="AI41" i="14"/>
  <c r="AY13" i="14"/>
  <c r="BF13" i="14" s="1"/>
  <c r="AO10" i="14"/>
  <c r="AO14" i="14"/>
  <c r="AY14" i="14"/>
  <c r="BF14" i="14" s="1"/>
  <c r="AO29" i="14"/>
  <c r="AO31" i="14"/>
  <c r="AY31" i="14"/>
  <c r="BF31" i="14" s="1"/>
  <c r="AY32" i="14"/>
  <c r="BF32" i="14" s="1"/>
  <c r="AM36" i="14"/>
  <c r="AL36" i="14"/>
  <c r="AO20" i="14"/>
  <c r="AY20" i="14"/>
  <c r="BF20" i="14" s="1"/>
  <c r="AO22" i="14"/>
  <c r="AO35" i="14"/>
  <c r="AH37" i="14"/>
  <c r="AO21" i="14"/>
  <c r="AO7" i="14"/>
  <c r="AG36" i="14"/>
  <c r="AN36" i="14"/>
  <c r="AO8" i="14"/>
  <c r="AO11" i="14"/>
  <c r="AO26" i="14"/>
  <c r="AY26" i="14"/>
  <c r="BF26" i="14" s="1"/>
  <c r="AO5" i="14"/>
  <c r="AO18" i="14"/>
  <c r="AO24" i="14"/>
  <c r="AY30" i="14"/>
  <c r="BF30" i="14" s="1"/>
  <c r="AO37" i="14" l="1"/>
  <c r="AO36" i="14"/>
</calcChain>
</file>

<file path=xl/sharedStrings.xml><?xml version="1.0" encoding="utf-8"?>
<sst xmlns="http://schemas.openxmlformats.org/spreadsheetml/2006/main" count="1516" uniqueCount="126">
  <si>
    <t>O</t>
  </si>
  <si>
    <t>보상휴가</t>
    <phoneticPr fontId="2" type="noConversion"/>
  </si>
  <si>
    <t>교,출,연</t>
  </si>
  <si>
    <t>N</t>
  </si>
  <si>
    <r>
      <t>D+D</t>
    </r>
    <r>
      <rPr>
        <sz val="8"/>
        <color rgb="FF000000"/>
        <rFont val="굴림"/>
        <family val="3"/>
        <charset val="129"/>
      </rPr>
      <t>1</t>
    </r>
  </si>
  <si>
    <t>D</t>
  </si>
  <si>
    <t>정다솜</t>
    <phoneticPr fontId="4" type="noConversion"/>
  </si>
  <si>
    <t>연</t>
  </si>
  <si>
    <t>전화숙</t>
    <phoneticPr fontId="4" type="noConversion"/>
  </si>
  <si>
    <t>조광삼</t>
    <phoneticPr fontId="4" type="noConversion"/>
  </si>
  <si>
    <t>박미향</t>
    <phoneticPr fontId="4" type="noConversion"/>
  </si>
  <si>
    <t>김애라</t>
    <phoneticPr fontId="2" type="noConversion"/>
  </si>
  <si>
    <t>이원강</t>
    <phoneticPr fontId="2" type="noConversion"/>
  </si>
  <si>
    <t>석진호</t>
    <phoneticPr fontId="2" type="noConversion"/>
  </si>
  <si>
    <t>배종철</t>
    <phoneticPr fontId="4" type="noConversion"/>
  </si>
  <si>
    <t>박병길</t>
    <phoneticPr fontId="4" type="noConversion"/>
  </si>
  <si>
    <t>이성훈</t>
    <phoneticPr fontId="4" type="noConversion"/>
  </si>
  <si>
    <t>이석우</t>
    <phoneticPr fontId="4" type="noConversion"/>
  </si>
  <si>
    <t>이호직</t>
    <phoneticPr fontId="4" type="noConversion"/>
  </si>
  <si>
    <t>김문우</t>
    <phoneticPr fontId="2" type="noConversion"/>
  </si>
  <si>
    <t>남궁정훈</t>
    <phoneticPr fontId="2" type="noConversion"/>
  </si>
  <si>
    <t>이원호</t>
  </si>
  <si>
    <t>김성훈</t>
    <phoneticPr fontId="2" type="noConversion"/>
  </si>
  <si>
    <t>배광호</t>
    <phoneticPr fontId="2" type="noConversion"/>
  </si>
  <si>
    <t>임종남</t>
  </si>
  <si>
    <t>김현주</t>
    <phoneticPr fontId="2" type="noConversion"/>
  </si>
  <si>
    <t>N</t>
    <phoneticPr fontId="2" type="noConversion"/>
  </si>
  <si>
    <t>소수민</t>
  </si>
  <si>
    <t>최재영</t>
  </si>
  <si>
    <t>강현정</t>
  </si>
  <si>
    <t>배민주</t>
  </si>
  <si>
    <t>전근배</t>
  </si>
  <si>
    <t>김미향</t>
  </si>
  <si>
    <t>출장</t>
  </si>
  <si>
    <t>일</t>
  </si>
  <si>
    <t>토</t>
  </si>
  <si>
    <t>금</t>
  </si>
  <si>
    <t>목</t>
  </si>
  <si>
    <t>수</t>
  </si>
  <si>
    <t>화</t>
  </si>
  <si>
    <t>월</t>
  </si>
  <si>
    <t>계</t>
    <phoneticPr fontId="4" type="noConversion"/>
  </si>
  <si>
    <t>합계</t>
  </si>
  <si>
    <t>보상  휴가</t>
    <phoneticPr fontId="2" type="noConversion"/>
  </si>
  <si>
    <t>반</t>
  </si>
  <si>
    <t>교육</t>
  </si>
  <si>
    <r>
      <t>D+D</t>
    </r>
    <r>
      <rPr>
        <sz val="10"/>
        <color rgb="FF000000"/>
        <rFont val="굴림"/>
        <family val="3"/>
        <charset val="129"/>
      </rPr>
      <t>1</t>
    </r>
  </si>
  <si>
    <t>이름</t>
  </si>
  <si>
    <t>권아영</t>
    <phoneticPr fontId="2" type="noConversion"/>
  </si>
  <si>
    <t>최은진</t>
    <phoneticPr fontId="4" type="noConversion"/>
  </si>
  <si>
    <t>8월 수당</t>
    <phoneticPr fontId="2" type="noConversion"/>
  </si>
  <si>
    <t>기타</t>
    <phoneticPr fontId="2" type="noConversion"/>
  </si>
  <si>
    <t>병,청</t>
    <phoneticPr fontId="2" type="noConversion"/>
  </si>
  <si>
    <t>병,청,기타,코</t>
    <phoneticPr fontId="2" type="noConversion"/>
  </si>
  <si>
    <t>9월 수당</t>
  </si>
  <si>
    <t>김은영</t>
    <phoneticPr fontId="2" type="noConversion"/>
  </si>
  <si>
    <t>이혜진</t>
    <phoneticPr fontId="4" type="noConversion"/>
  </si>
  <si>
    <t>10월 수당</t>
    <phoneticPr fontId="2" type="noConversion"/>
  </si>
  <si>
    <t>12월 수당</t>
    <phoneticPr fontId="2" type="noConversion"/>
  </si>
  <si>
    <t>1월 수당</t>
    <phoneticPr fontId="2" type="noConversion"/>
  </si>
  <si>
    <t>"D1" = 06:00~15:00                     "D" = 08:00~17:00            "D2" = 09:00~18:00</t>
    <phoneticPr fontId="4" type="noConversion"/>
  </si>
  <si>
    <t>이태윤</t>
    <phoneticPr fontId="2" type="noConversion"/>
  </si>
  <si>
    <t>D1</t>
  </si>
  <si>
    <t>수</t>
    <phoneticPr fontId="2" type="noConversion"/>
  </si>
  <si>
    <t>목</t>
    <phoneticPr fontId="2" type="noConversion"/>
  </si>
  <si>
    <t>금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</si>
  <si>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</si>
  <si>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</si>
  <si>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</si>
  <si>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</si>
  <si>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</si>
  <si>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</si>
  <si>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</si>
  <si>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</si>
  <si>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</si>
  <si>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</si>
  <si>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</si>
  <si>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</si>
  <si>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</si>
  <si>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</si>
  <si>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수</t>
    <phoneticPr fontId="2" type="noConversion"/>
  </si>
  <si>
    <t>금</t>
    <phoneticPr fontId="2" type="noConversion"/>
  </si>
  <si>
    <t>D</t>
    <phoneticPr fontId="2" type="noConversion"/>
  </si>
  <si>
    <t>3월 수당</t>
    <phoneticPr fontId="2" type="noConversion"/>
  </si>
  <si>
    <t>D2</t>
  </si>
  <si>
    <t>(지원)</t>
    <phoneticPr fontId="2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</si>
  <si>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</si>
  <si>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</si>
  <si>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</si>
  <si>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D</t>
    <phoneticPr fontId="2" type="noConversion"/>
  </si>
  <si>
    <t>N</t>
    <phoneticPr fontId="2" type="noConversion"/>
  </si>
  <si>
    <t>D2</t>
    <phoneticPr fontId="2" type="noConversion"/>
  </si>
  <si>
    <t>D</t>
    <phoneticPr fontId="2" type="noConversion"/>
  </si>
  <si>
    <t>D</t>
    <phoneticPr fontId="2" type="noConversion"/>
  </si>
  <si>
    <t>D2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</si>
  <si>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</si>
  <si>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</si>
  <si>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</si>
  <si>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</si>
  <si>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</si>
  <si>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</si>
  <si>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</si>
  <si>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N</t>
    <phoneticPr fontId="2" type="noConversion"/>
  </si>
  <si>
    <t>D</t>
    <phoneticPr fontId="2" type="noConversion"/>
  </si>
  <si>
    <t>D</t>
    <phoneticPr fontId="2" type="noConversion"/>
  </si>
  <si>
    <t>N</t>
    <phoneticPr fontId="2" type="noConversion"/>
  </si>
  <si>
    <r>
      <t xml:space="preserve">                                            2023년  3월  근 무 명령  </t>
    </r>
    <r>
      <rPr>
        <sz val="14"/>
        <color rgb="FF000000"/>
        <rFont val="굴림"/>
        <family val="3"/>
        <charset val="129"/>
      </rPr>
      <t xml:space="preserve">(22.02.27.)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4" type="noConversion"/>
  </si>
  <si>
    <t>반</t>
    <phoneticPr fontId="2" type="noConversion"/>
  </si>
  <si>
    <t>반</t>
    <phoneticPr fontId="2" type="noConversion"/>
  </si>
  <si>
    <t>반</t>
    <phoneticPr fontId="2" type="noConversion"/>
  </si>
  <si>
    <t>D1</t>
    <phoneticPr fontId="2" type="noConversion"/>
  </si>
  <si>
    <t>D</t>
    <phoneticPr fontId="2" type="noConversion"/>
  </si>
  <si>
    <t>D1</t>
    <phoneticPr fontId="2" type="noConversion"/>
  </si>
  <si>
    <t>반</t>
    <phoneticPr fontId="2" type="noConversion"/>
  </si>
  <si>
    <t>연</t>
    <phoneticPr fontId="2" type="noConversion"/>
  </si>
  <si>
    <t>연</t>
    <phoneticPr fontId="2" type="noConversion"/>
  </si>
  <si>
    <t>반</t>
    <phoneticPr fontId="2" type="noConversion"/>
  </si>
  <si>
    <t>D2</t>
    <phoneticPr fontId="2" type="noConversion"/>
  </si>
  <si>
    <t>반</t>
    <phoneticPr fontId="2" type="noConversion"/>
  </si>
  <si>
    <t>연</t>
    <phoneticPr fontId="2" type="noConversion"/>
  </si>
  <si>
    <t>D</t>
    <phoneticPr fontId="2" type="noConversion"/>
  </si>
  <si>
    <t>D2</t>
    <phoneticPr fontId="2" type="noConversion"/>
  </si>
  <si>
    <t>반</t>
    <phoneticPr fontId="2" type="noConversion"/>
  </si>
  <si>
    <t>연</t>
    <phoneticPr fontId="2" type="noConversion"/>
  </si>
  <si>
    <t>연</t>
    <phoneticPr fontId="2" type="noConversion"/>
  </si>
  <si>
    <r>
      <t xml:space="preserve">                                            2023년  3월  근 무 명령  </t>
    </r>
    <r>
      <rPr>
        <sz val="14"/>
        <color rgb="FF000000"/>
        <rFont val="굴림"/>
        <family val="3"/>
        <charset val="129"/>
      </rPr>
      <t xml:space="preserve">(22.03.22.)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</si>
</sst>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7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sz val="14"/>
      <color rgb="FF000000"/>
      <name val="굴림"/>
      <family val="3"/>
      <charset val="129"/>
    </font>
    <font>
      <sz val="5"/>
      <color rgb="FF000000"/>
      <name val="굴림"/>
      <family val="3"/>
      <charset val="129"/>
    </font>
    <font>
      <b/>
      <u/>
      <sz val="11"/>
      <color rgb="FF000000"/>
      <name val="굴림"/>
      <family val="3"/>
      <charset val="129"/>
    </font>
    <font>
      <sz val="11"/>
      <color theme="1"/>
      <name val="맑은 고딕"/>
      <family val="3"/>
      <charset val="129"/>
    </font>
    <font>
      <b/>
      <u/>
      <sz val="11"/>
      <name val="굴림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64">
    <xf numFmtId="0" fontId="0" fillId="0" borderId="0" xfId="0">
      <alignment vertical="center"/>
    </xf>
    <xf numFmtId="0" fontId="1" fillId="0" borderId="0" xfId="1" applyFill="1">
      <alignment vertical="center"/>
    </xf>
    <xf numFmtId="0" fontId="1" fillId="2" borderId="0" xfId="1" applyFill="1">
      <alignment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vertical="center" wrapText="1"/>
    </xf>
    <xf numFmtId="0" fontId="8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1" fillId="0" borderId="12" xfId="1" applyFill="1" applyBorder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 applyProtection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1" fillId="2" borderId="41" xfId="1" applyFill="1" applyBorder="1" applyAlignment="1">
      <alignment horizontal="center" vertical="center"/>
    </xf>
    <xf numFmtId="0" fontId="1" fillId="0" borderId="42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28" xfId="0" applyBorder="1" applyAlignment="1">
      <alignment vertical="top"/>
    </xf>
    <xf numFmtId="0" fontId="9" fillId="0" borderId="41" xfId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2" fillId="0" borderId="38" xfId="2" applyFont="1" applyFill="1" applyBorder="1" applyAlignment="1">
      <alignment horizontal="center" vertical="center"/>
    </xf>
    <xf numFmtId="0" fontId="12" fillId="0" borderId="41" xfId="2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" fillId="2" borderId="43" xfId="1" applyFill="1" applyBorder="1" applyAlignment="1">
      <alignment horizontal="center" vertical="center"/>
    </xf>
    <xf numFmtId="0" fontId="1" fillId="2" borderId="25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" fillId="0" borderId="52" xfId="1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20" fillId="0" borderId="26" xfId="1" applyFont="1" applyFill="1" applyBorder="1" applyAlignment="1">
      <alignment horizontal="center" vertical="center"/>
    </xf>
    <xf numFmtId="0" fontId="1" fillId="2" borderId="51" xfId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" fillId="5" borderId="0" xfId="1" applyFill="1">
      <alignment vertical="center"/>
    </xf>
    <xf numFmtId="0" fontId="0" fillId="5" borderId="0" xfId="0" applyFill="1">
      <alignment vertical="center"/>
    </xf>
    <xf numFmtId="0" fontId="0" fillId="5" borderId="28" xfId="0" applyFill="1" applyBorder="1" applyAlignment="1">
      <alignment vertical="top"/>
    </xf>
    <xf numFmtId="0" fontId="0" fillId="5" borderId="3" xfId="0" applyFill="1" applyBorder="1" applyAlignment="1">
      <alignment horizontal="center" vertical="top"/>
    </xf>
    <xf numFmtId="0" fontId="1" fillId="5" borderId="0" xfId="1" applyFont="1" applyFill="1" applyAlignment="1">
      <alignment horizontal="center" vertical="center"/>
    </xf>
    <xf numFmtId="0" fontId="1" fillId="5" borderId="52" xfId="1" applyFont="1" applyFill="1" applyBorder="1" applyAlignment="1">
      <alignment horizontal="center" vertical="center"/>
    </xf>
    <xf numFmtId="0" fontId="5" fillId="5" borderId="0" xfId="1" applyNumberFormat="1" applyFont="1" applyFill="1" applyBorder="1" applyAlignment="1" applyProtection="1">
      <alignment vertical="center" wrapText="1"/>
    </xf>
    <xf numFmtId="0" fontId="3" fillId="0" borderId="50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1" fillId="0" borderId="0" xfId="1" applyNumberFormat="1" applyFont="1" applyFill="1" applyBorder="1" applyAlignment="1" applyProtection="1">
      <alignment vertical="center" wrapText="1"/>
    </xf>
    <xf numFmtId="0" fontId="21" fillId="0" borderId="0" xfId="0" applyFont="1">
      <alignment vertical="center"/>
    </xf>
    <xf numFmtId="0" fontId="21" fillId="0" borderId="28" xfId="0" applyFont="1" applyBorder="1" applyAlignment="1">
      <alignment vertical="top"/>
    </xf>
    <xf numFmtId="0" fontId="21" fillId="0" borderId="3" xfId="0" applyFont="1" applyBorder="1" applyAlignment="1">
      <alignment horizontal="center" vertical="top"/>
    </xf>
    <xf numFmtId="0" fontId="1" fillId="0" borderId="4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 applyProtection="1">
      <alignment horizontal="center" vertical="center"/>
    </xf>
    <xf numFmtId="0" fontId="6" fillId="0" borderId="54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3" fillId="0" borderId="38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9" fillId="0" borderId="41" xfId="1" applyNumberFormat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>
      <alignment vertical="center"/>
    </xf>
    <xf numFmtId="0" fontId="19" fillId="0" borderId="10" xfId="1" applyNumberFormat="1" applyFont="1" applyFill="1" applyBorder="1" applyAlignment="1" applyProtection="1">
      <alignment horizontal="center" vertical="center" wrapText="1"/>
    </xf>
    <xf numFmtId="0" fontId="9" fillId="0" borderId="40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20" fillId="0" borderId="39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center"/>
    </xf>
    <xf numFmtId="0" fontId="20" fillId="0" borderId="47" xfId="1" applyFont="1" applyFill="1" applyBorder="1" applyAlignment="1">
      <alignment horizontal="center" vertical="center"/>
    </xf>
    <xf numFmtId="0" fontId="9" fillId="6" borderId="42" xfId="1" applyFont="1" applyFill="1" applyBorder="1" applyAlignment="1">
      <alignment horizontal="center" vertical="center"/>
    </xf>
    <xf numFmtId="0" fontId="3" fillId="6" borderId="44" xfId="1" applyFont="1" applyFill="1" applyBorder="1" applyAlignment="1">
      <alignment horizontal="center" vertical="center"/>
    </xf>
    <xf numFmtId="0" fontId="3" fillId="6" borderId="48" xfId="1" applyFont="1" applyFill="1" applyBorder="1" applyAlignment="1">
      <alignment horizontal="center" vertical="center"/>
    </xf>
    <xf numFmtId="0" fontId="3" fillId="6" borderId="56" xfId="1" applyFont="1" applyFill="1" applyBorder="1" applyAlignment="1">
      <alignment horizontal="center" vertical="center"/>
    </xf>
    <xf numFmtId="0" fontId="3" fillId="6" borderId="42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0" fontId="12" fillId="6" borderId="36" xfId="1" applyFont="1" applyFill="1" applyBorder="1" applyAlignment="1">
      <alignment horizontal="center" vertical="center"/>
    </xf>
    <xf numFmtId="0" fontId="12" fillId="6" borderId="1" xfId="2" applyFont="1" applyFill="1" applyBorder="1" applyAlignment="1">
      <alignment horizontal="center" vertical="center"/>
    </xf>
    <xf numFmtId="0" fontId="12" fillId="6" borderId="49" xfId="2" applyFont="1" applyFill="1" applyBorder="1" applyAlignment="1">
      <alignment horizontal="center" vertical="center"/>
    </xf>
    <xf numFmtId="0" fontId="12" fillId="6" borderId="42" xfId="2" applyFont="1" applyFill="1" applyBorder="1" applyAlignment="1">
      <alignment horizontal="center" vertical="center"/>
    </xf>
    <xf numFmtId="0" fontId="12" fillId="6" borderId="36" xfId="2" applyFont="1" applyFill="1" applyBorder="1" applyAlignment="1">
      <alignment horizontal="center" vertical="center"/>
    </xf>
    <xf numFmtId="0" fontId="12" fillId="6" borderId="53" xfId="2" applyFont="1" applyFill="1" applyBorder="1" applyAlignment="1">
      <alignment horizontal="center" vertical="center"/>
    </xf>
    <xf numFmtId="0" fontId="12" fillId="6" borderId="44" xfId="2" applyFont="1" applyFill="1" applyBorder="1" applyAlignment="1">
      <alignment horizontal="center" vertical="center"/>
    </xf>
    <xf numFmtId="0" fontId="9" fillId="6" borderId="33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6" borderId="16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9" fillId="7" borderId="41" xfId="1" applyFont="1" applyFill="1" applyBorder="1" applyAlignment="1">
      <alignment horizontal="center" vertical="center"/>
    </xf>
    <xf numFmtId="0" fontId="3" fillId="7" borderId="10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 vertical="center"/>
    </xf>
    <xf numFmtId="0" fontId="3" fillId="7" borderId="38" xfId="1" applyFont="1" applyFill="1" applyBorder="1" applyAlignment="1">
      <alignment horizontal="center" vertical="center"/>
    </xf>
    <xf numFmtId="0" fontId="3" fillId="7" borderId="41" xfId="1" applyFont="1" applyFill="1" applyBorder="1" applyAlignment="1">
      <alignment horizontal="center" vertical="center"/>
    </xf>
    <xf numFmtId="0" fontId="12" fillId="7" borderId="2" xfId="1" applyFont="1" applyFill="1" applyBorder="1" applyAlignment="1">
      <alignment horizontal="center" vertical="center"/>
    </xf>
    <xf numFmtId="0" fontId="12" fillId="7" borderId="2" xfId="2" applyFont="1" applyFill="1" applyBorder="1" applyAlignment="1">
      <alignment horizontal="center" vertical="center"/>
    </xf>
    <xf numFmtId="0" fontId="12" fillId="7" borderId="38" xfId="2" applyFont="1" applyFill="1" applyBorder="1" applyAlignment="1">
      <alignment horizontal="center" vertical="center"/>
    </xf>
    <xf numFmtId="0" fontId="12" fillId="7" borderId="41" xfId="2" applyFont="1" applyFill="1" applyBorder="1" applyAlignment="1">
      <alignment horizontal="center" vertical="center"/>
    </xf>
    <xf numFmtId="0" fontId="12" fillId="7" borderId="28" xfId="2" applyFont="1" applyFill="1" applyBorder="1" applyAlignment="1">
      <alignment horizontal="center" vertical="center"/>
    </xf>
    <xf numFmtId="0" fontId="12" fillId="7" borderId="10" xfId="2" applyFont="1" applyFill="1" applyBorder="1" applyAlignment="1">
      <alignment horizontal="center" vertical="center"/>
    </xf>
    <xf numFmtId="0" fontId="9" fillId="7" borderId="33" xfId="1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6" fillId="7" borderId="16" xfId="1" applyFont="1" applyFill="1" applyBorder="1" applyAlignment="1">
      <alignment horizontal="center" vertical="center" wrapText="1"/>
    </xf>
    <xf numFmtId="0" fontId="3" fillId="7" borderId="9" xfId="1" applyFont="1" applyFill="1" applyBorder="1" applyAlignment="1">
      <alignment horizontal="center" vertical="center"/>
    </xf>
    <xf numFmtId="0" fontId="3" fillId="7" borderId="0" xfId="1" applyFont="1" applyFill="1" applyAlignment="1">
      <alignment horizontal="center" vertical="center"/>
    </xf>
    <xf numFmtId="0" fontId="12" fillId="7" borderId="10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7" borderId="3" xfId="1" applyFont="1" applyFill="1" applyBorder="1" applyAlignment="1">
      <alignment horizontal="center" vertical="center"/>
    </xf>
    <xf numFmtId="0" fontId="3" fillId="6" borderId="36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/>
    </xf>
    <xf numFmtId="0" fontId="3" fillId="0" borderId="35" xfId="1" applyNumberFormat="1" applyFont="1" applyFill="1" applyBorder="1" applyAlignment="1" applyProtection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3" fillId="4" borderId="41" xfId="1" applyFont="1" applyFill="1" applyBorder="1" applyAlignment="1">
      <alignment horizontal="center" vertical="center"/>
    </xf>
    <xf numFmtId="0" fontId="22" fillId="0" borderId="10" xfId="2" applyFont="1" applyFill="1" applyBorder="1" applyAlignment="1">
      <alignment horizontal="center" vertical="center"/>
    </xf>
    <xf numFmtId="0" fontId="22" fillId="0" borderId="41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/>
    </xf>
    <xf numFmtId="0" fontId="22" fillId="0" borderId="28" xfId="2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9" fillId="8" borderId="41" xfId="1" applyFont="1" applyFill="1" applyBorder="1" applyAlignment="1">
      <alignment horizontal="center" vertical="center"/>
    </xf>
    <xf numFmtId="0" fontId="3" fillId="8" borderId="10" xfId="1" applyFont="1" applyFill="1" applyBorder="1" applyAlignment="1">
      <alignment horizontal="center" vertical="center"/>
    </xf>
    <xf numFmtId="0" fontId="3" fillId="8" borderId="3" xfId="1" applyFont="1" applyFill="1" applyBorder="1" applyAlignment="1">
      <alignment horizontal="center" vertical="center"/>
    </xf>
    <xf numFmtId="0" fontId="3" fillId="8" borderId="38" xfId="1" applyFont="1" applyFill="1" applyBorder="1" applyAlignment="1">
      <alignment horizontal="center" vertical="center"/>
    </xf>
    <xf numFmtId="0" fontId="3" fillId="8" borderId="41" xfId="1" applyFont="1" applyFill="1" applyBorder="1" applyAlignment="1">
      <alignment horizontal="center" vertical="center"/>
    </xf>
    <xf numFmtId="0" fontId="3" fillId="8" borderId="2" xfId="1" applyFont="1" applyFill="1" applyBorder="1" applyAlignment="1">
      <alignment horizontal="center" vertical="center"/>
    </xf>
    <xf numFmtId="0" fontId="12" fillId="8" borderId="3" xfId="1" applyFont="1" applyFill="1" applyBorder="1" applyAlignment="1">
      <alignment horizontal="center" vertical="center"/>
    </xf>
    <xf numFmtId="0" fontId="12" fillId="8" borderId="2" xfId="1" applyFont="1" applyFill="1" applyBorder="1" applyAlignment="1">
      <alignment horizontal="center" vertical="center"/>
    </xf>
    <xf numFmtId="0" fontId="12" fillId="8" borderId="2" xfId="2" applyFont="1" applyFill="1" applyBorder="1" applyAlignment="1">
      <alignment horizontal="center" vertical="center"/>
    </xf>
    <xf numFmtId="0" fontId="12" fillId="8" borderId="38" xfId="2" applyFont="1" applyFill="1" applyBorder="1" applyAlignment="1">
      <alignment horizontal="center" vertical="center"/>
    </xf>
    <xf numFmtId="0" fontId="12" fillId="8" borderId="41" xfId="2" applyFont="1" applyFill="1" applyBorder="1" applyAlignment="1">
      <alignment horizontal="center" vertical="center"/>
    </xf>
    <xf numFmtId="0" fontId="12" fillId="8" borderId="28" xfId="2" applyFont="1" applyFill="1" applyBorder="1" applyAlignment="1">
      <alignment horizontal="center" vertical="center"/>
    </xf>
    <xf numFmtId="0" fontId="12" fillId="8" borderId="10" xfId="2" applyFont="1" applyFill="1" applyBorder="1" applyAlignment="1">
      <alignment horizontal="center" vertical="center"/>
    </xf>
    <xf numFmtId="0" fontId="9" fillId="8" borderId="33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 wrapText="1"/>
    </xf>
    <xf numFmtId="0" fontId="6" fillId="8" borderId="16" xfId="1" applyFont="1" applyFill="1" applyBorder="1" applyAlignment="1">
      <alignment horizontal="center" vertical="center" wrapText="1"/>
    </xf>
    <xf numFmtId="0" fontId="3" fillId="8" borderId="9" xfId="1" applyFont="1" applyFill="1" applyBorder="1" applyAlignment="1">
      <alignment horizontal="center" vertical="center"/>
    </xf>
    <xf numFmtId="0" fontId="3" fillId="8" borderId="0" xfId="1" applyFont="1" applyFill="1" applyAlignment="1">
      <alignment horizontal="center" vertical="center"/>
    </xf>
    <xf numFmtId="0" fontId="3" fillId="8" borderId="10" xfId="1" applyNumberFormat="1" applyFont="1" applyFill="1" applyBorder="1" applyAlignment="1" applyProtection="1">
      <alignment horizontal="center" vertical="center"/>
    </xf>
    <xf numFmtId="0" fontId="22" fillId="9" borderId="10" xfId="2" applyFont="1" applyFill="1" applyBorder="1" applyAlignment="1">
      <alignment horizontal="center" vertical="center"/>
    </xf>
    <xf numFmtId="0" fontId="22" fillId="9" borderId="41" xfId="2" applyFont="1" applyFill="1" applyBorder="1" applyAlignment="1">
      <alignment horizontal="center" vertical="center"/>
    </xf>
    <xf numFmtId="0" fontId="22" fillId="9" borderId="2" xfId="2" applyFont="1" applyFill="1" applyBorder="1" applyAlignment="1">
      <alignment horizontal="center" vertical="center"/>
    </xf>
    <xf numFmtId="0" fontId="22" fillId="9" borderId="28" xfId="2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2" fillId="10" borderId="28" xfId="2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horizontal="center" vertical="center"/>
    </xf>
    <xf numFmtId="0" fontId="12" fillId="10" borderId="41" xfId="2" applyFont="1" applyFill="1" applyBorder="1" applyAlignment="1">
      <alignment horizontal="center" vertical="center"/>
    </xf>
    <xf numFmtId="0" fontId="3" fillId="11" borderId="10" xfId="1" applyFont="1" applyFill="1" applyBorder="1" applyAlignment="1">
      <alignment horizontal="center" vertical="center"/>
    </xf>
    <xf numFmtId="0" fontId="3" fillId="11" borderId="1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58" xfId="1" applyFont="1" applyFill="1" applyBorder="1" applyAlignment="1">
      <alignment horizontal="center" vertical="center"/>
    </xf>
    <xf numFmtId="0" fontId="6" fillId="0" borderId="52" xfId="1" applyNumberFormat="1" applyFont="1" applyFill="1" applyBorder="1" applyAlignment="1" applyProtection="1">
      <alignment horizontal="center" vertical="center" wrapText="1"/>
    </xf>
    <xf numFmtId="0" fontId="6" fillId="0" borderId="9" xfId="1" applyNumberFormat="1" applyFont="1" applyFill="1" applyBorder="1" applyAlignment="1" applyProtection="1">
      <alignment horizontal="center" vertical="center" wrapText="1"/>
    </xf>
    <xf numFmtId="0" fontId="6" fillId="0" borderId="41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4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16" fillId="0" borderId="41" xfId="1" applyNumberFormat="1" applyFont="1" applyFill="1" applyBorder="1" applyAlignment="1" applyProtection="1">
      <alignment horizontal="center" vertical="center" wrapText="1"/>
    </xf>
    <xf numFmtId="0" fontId="16" fillId="0" borderId="10" xfId="1" applyNumberFormat="1" applyFont="1" applyFill="1" applyBorder="1" applyAlignment="1" applyProtection="1">
      <alignment horizontal="center" vertical="center" wrapText="1"/>
    </xf>
    <xf numFmtId="0" fontId="6" fillId="0" borderId="40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7" fillId="3" borderId="19" xfId="1" applyNumberFormat="1" applyFont="1" applyFill="1" applyBorder="1" applyAlignment="1" applyProtection="1">
      <alignment horizontal="center" vertical="center" wrapText="1"/>
    </xf>
    <xf numFmtId="0" fontId="7" fillId="3" borderId="18" xfId="1" applyNumberFormat="1" applyFont="1" applyFill="1" applyBorder="1" applyAlignment="1" applyProtection="1">
      <alignment horizontal="center" vertical="center" wrapText="1"/>
    </xf>
    <xf numFmtId="0" fontId="7" fillId="3" borderId="0" xfId="1" applyNumberFormat="1" applyFont="1" applyFill="1" applyBorder="1" applyAlignment="1" applyProtection="1">
      <alignment horizontal="center" vertical="center" wrapText="1"/>
    </xf>
    <xf numFmtId="0" fontId="7" fillId="3" borderId="13" xfId="1" applyNumberFormat="1" applyFont="1" applyFill="1" applyBorder="1" applyAlignment="1" applyProtection="1">
      <alignment horizontal="center" vertical="center" wrapText="1"/>
    </xf>
    <xf numFmtId="0" fontId="7" fillId="3" borderId="7" xfId="1" applyNumberFormat="1" applyFont="1" applyFill="1" applyBorder="1" applyAlignment="1" applyProtection="1">
      <alignment horizontal="center" vertical="center" wrapText="1"/>
    </xf>
    <xf numFmtId="0" fontId="7" fillId="3" borderId="6" xfId="1" applyNumberFormat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12" fillId="12" borderId="2" xfId="1" applyFont="1" applyFill="1" applyBorder="1" applyAlignment="1">
      <alignment horizontal="center" vertical="center"/>
    </xf>
    <xf numFmtId="0" fontId="12" fillId="12" borderId="41" xfId="2" applyFont="1" applyFill="1" applyBorder="1" applyAlignment="1">
      <alignment horizontal="center" vertical="center"/>
    </xf>
    <xf numFmtId="0" fontId="12" fillId="12" borderId="10" xfId="2" applyFont="1" applyFill="1" applyBorder="1" applyAlignment="1">
      <alignment horizontal="center" vertical="center"/>
    </xf>
    <xf numFmtId="0" fontId="12" fillId="13" borderId="28" xfId="2" applyFont="1" applyFill="1" applyBorder="1" applyAlignment="1">
      <alignment horizontal="center" vertical="center"/>
    </xf>
    <xf numFmtId="0" fontId="12" fillId="13" borderId="2" xfId="1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FF9999"/>
      <color rgb="FFFF66FF"/>
      <color rgb="FFFF00FF"/>
      <color rgb="FFFFCCFF"/>
      <color rgb="FFFE8B82"/>
      <color rgb="FFFF7C8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2"/>
  <sheetViews>
    <sheetView zoomScaleNormal="100" zoomScaleSheetLayoutView="75" workbookViewId="0">
      <selection sqref="A1:AO42"/>
    </sheetView>
  </sheetViews>
  <sheetFormatPr defaultColWidth="3.875" defaultRowHeight="16.5"/>
  <cols>
    <col min="1" max="1" width="8.25" style="98" customWidth="1"/>
    <col min="2" max="2" width="3" style="155" customWidth="1"/>
    <col min="3" max="4" width="3" style="3" customWidth="1"/>
    <col min="5" max="6" width="3" style="216" customWidth="1"/>
    <col min="7" max="11" width="3" style="3" customWidth="1"/>
    <col min="12" max="13" width="3" style="172" customWidth="1"/>
    <col min="14" max="18" width="3" style="3" customWidth="1"/>
    <col min="19" max="20" width="3" style="216" customWidth="1"/>
    <col min="21" max="25" width="3" style="3" customWidth="1"/>
    <col min="26" max="27" width="3" style="216" customWidth="1"/>
    <col min="28" max="32" width="3" style="3" customWidth="1"/>
    <col min="33" max="33" width="3.125" style="1" customWidth="1"/>
    <col min="34" max="34" width="3.5" style="1" customWidth="1"/>
    <col min="35" max="35" width="3.125" style="1" customWidth="1"/>
    <col min="36" max="36" width="2.875" style="1" customWidth="1"/>
    <col min="37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4.375" style="1" customWidth="1"/>
    <col min="42" max="42" width="3.625" style="1" customWidth="1"/>
    <col min="43" max="43" width="4.125" style="1" bestFit="1" customWidth="1"/>
    <col min="44" max="45" width="4.5" style="1" bestFit="1" customWidth="1"/>
    <col min="46" max="46" width="4.5" style="1" customWidth="1"/>
    <col min="47" max="47" width="3.875" style="1"/>
    <col min="48" max="50" width="3.875" style="98"/>
    <col min="51" max="51" width="3.875" style="90"/>
    <col min="52" max="52" width="3.875" style="2" customWidth="1"/>
    <col min="53" max="57" width="3.875" style="2"/>
    <col min="58" max="16384" width="3.875" style="1"/>
  </cols>
  <sheetData>
    <row r="1" spans="1:58" ht="8.25" customHeight="1">
      <c r="A1" s="229" t="s">
        <v>106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190"/>
    </row>
    <row r="2" spans="1:58" ht="22.5" customHeight="1" thickBo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29"/>
      <c r="AO2" s="230"/>
      <c r="AP2" s="191"/>
      <c r="AR2"/>
      <c r="AS2"/>
      <c r="AT2"/>
      <c r="AU2"/>
      <c r="AV2" s="100"/>
      <c r="AW2" s="100"/>
      <c r="AX2" s="100"/>
      <c r="AY2" s="91"/>
      <c r="AZ2" s="71"/>
      <c r="BA2" s="71"/>
      <c r="BB2" s="71"/>
      <c r="BC2" s="71"/>
      <c r="BD2" s="71"/>
      <c r="BE2" s="71"/>
      <c r="BF2"/>
    </row>
    <row r="3" spans="1:58" ht="13.5" customHeight="1">
      <c r="A3" s="231" t="s">
        <v>47</v>
      </c>
      <c r="B3" s="137">
        <v>1</v>
      </c>
      <c r="C3" s="70">
        <v>2</v>
      </c>
      <c r="D3" s="70">
        <v>3</v>
      </c>
      <c r="E3" s="199">
        <v>4</v>
      </c>
      <c r="F3" s="199">
        <v>5</v>
      </c>
      <c r="G3" s="70">
        <v>6</v>
      </c>
      <c r="H3" s="70">
        <v>7</v>
      </c>
      <c r="I3" s="70">
        <v>8</v>
      </c>
      <c r="J3" s="70">
        <v>9</v>
      </c>
      <c r="K3" s="70">
        <v>10</v>
      </c>
      <c r="L3" s="156">
        <v>11</v>
      </c>
      <c r="M3" s="156">
        <v>12</v>
      </c>
      <c r="N3" s="70">
        <v>13</v>
      </c>
      <c r="O3" s="70">
        <v>14</v>
      </c>
      <c r="P3" s="70">
        <v>15</v>
      </c>
      <c r="Q3" s="70">
        <v>16</v>
      </c>
      <c r="R3" s="70">
        <v>17</v>
      </c>
      <c r="S3" s="199">
        <v>18</v>
      </c>
      <c r="T3" s="199">
        <v>19</v>
      </c>
      <c r="U3" s="70">
        <v>20</v>
      </c>
      <c r="V3" s="70">
        <v>21</v>
      </c>
      <c r="W3" s="70">
        <v>22</v>
      </c>
      <c r="X3" s="70">
        <v>23</v>
      </c>
      <c r="Y3" s="70">
        <v>24</v>
      </c>
      <c r="Z3" s="199">
        <v>25</v>
      </c>
      <c r="AA3" s="199">
        <v>26</v>
      </c>
      <c r="AB3" s="70">
        <v>27</v>
      </c>
      <c r="AC3" s="70">
        <v>28</v>
      </c>
      <c r="AD3" s="70">
        <v>29</v>
      </c>
      <c r="AE3" s="70">
        <v>30</v>
      </c>
      <c r="AF3" s="132">
        <v>31</v>
      </c>
      <c r="AG3" s="233" t="s">
        <v>46</v>
      </c>
      <c r="AH3" s="235" t="s">
        <v>26</v>
      </c>
      <c r="AI3" s="237" t="s">
        <v>0</v>
      </c>
      <c r="AJ3" s="128" t="s">
        <v>45</v>
      </c>
      <c r="AK3" s="237" t="s">
        <v>7</v>
      </c>
      <c r="AL3" s="237" t="s">
        <v>44</v>
      </c>
      <c r="AM3" s="129" t="s">
        <v>52</v>
      </c>
      <c r="AN3" s="239" t="s">
        <v>43</v>
      </c>
      <c r="AO3" s="241" t="s">
        <v>42</v>
      </c>
      <c r="AP3" s="196"/>
      <c r="AR3" s="69">
        <v>8</v>
      </c>
      <c r="AS3" s="69">
        <v>9</v>
      </c>
      <c r="AT3" s="69">
        <v>10</v>
      </c>
      <c r="AU3" s="69">
        <v>11</v>
      </c>
      <c r="AV3" s="101">
        <v>12</v>
      </c>
      <c r="AW3" s="101">
        <v>1</v>
      </c>
      <c r="AX3" s="101">
        <v>2</v>
      </c>
      <c r="AY3" s="92">
        <v>3</v>
      </c>
      <c r="AZ3" s="257" t="s">
        <v>50</v>
      </c>
      <c r="BA3" s="257" t="s">
        <v>54</v>
      </c>
      <c r="BB3" s="257" t="s">
        <v>57</v>
      </c>
      <c r="BC3" s="257" t="s">
        <v>58</v>
      </c>
      <c r="BD3" s="257" t="s">
        <v>59</v>
      </c>
      <c r="BE3" s="257" t="s">
        <v>83</v>
      </c>
      <c r="BF3" s="243" t="s">
        <v>41</v>
      </c>
    </row>
    <row r="4" spans="1:58" ht="13.5" customHeight="1" thickBot="1">
      <c r="A4" s="232"/>
      <c r="B4" s="138" t="s">
        <v>63</v>
      </c>
      <c r="C4" s="8" t="s">
        <v>64</v>
      </c>
      <c r="D4" s="8" t="s">
        <v>65</v>
      </c>
      <c r="E4" s="200" t="s">
        <v>35</v>
      </c>
      <c r="F4" s="200" t="s">
        <v>34</v>
      </c>
      <c r="G4" s="8" t="s">
        <v>40</v>
      </c>
      <c r="H4" s="8" t="s">
        <v>39</v>
      </c>
      <c r="I4" s="8" t="s">
        <v>38</v>
      </c>
      <c r="J4" s="8" t="s">
        <v>37</v>
      </c>
      <c r="K4" s="8" t="s">
        <v>36</v>
      </c>
      <c r="L4" s="157" t="s">
        <v>35</v>
      </c>
      <c r="M4" s="157" t="s">
        <v>34</v>
      </c>
      <c r="N4" s="8" t="s">
        <v>40</v>
      </c>
      <c r="O4" s="8" t="s">
        <v>39</v>
      </c>
      <c r="P4" s="8" t="s">
        <v>38</v>
      </c>
      <c r="Q4" s="8" t="s">
        <v>37</v>
      </c>
      <c r="R4" s="8" t="s">
        <v>36</v>
      </c>
      <c r="S4" s="200" t="s">
        <v>35</v>
      </c>
      <c r="T4" s="200" t="s">
        <v>34</v>
      </c>
      <c r="U4" s="8" t="s">
        <v>40</v>
      </c>
      <c r="V4" s="8" t="s">
        <v>39</v>
      </c>
      <c r="W4" s="8" t="s">
        <v>38</v>
      </c>
      <c r="X4" s="8" t="s">
        <v>37</v>
      </c>
      <c r="Y4" s="8" t="s">
        <v>36</v>
      </c>
      <c r="Z4" s="200" t="s">
        <v>35</v>
      </c>
      <c r="AA4" s="200" t="s">
        <v>34</v>
      </c>
      <c r="AB4" s="8" t="s">
        <v>40</v>
      </c>
      <c r="AC4" s="8" t="s">
        <v>39</v>
      </c>
      <c r="AD4" s="8" t="s">
        <v>80</v>
      </c>
      <c r="AE4" s="8" t="s">
        <v>64</v>
      </c>
      <c r="AF4" s="133" t="s">
        <v>81</v>
      </c>
      <c r="AG4" s="234"/>
      <c r="AH4" s="236"/>
      <c r="AI4" s="238"/>
      <c r="AJ4" s="130" t="s">
        <v>33</v>
      </c>
      <c r="AK4" s="238"/>
      <c r="AL4" s="238"/>
      <c r="AM4" s="131" t="s">
        <v>51</v>
      </c>
      <c r="AN4" s="240"/>
      <c r="AO4" s="242"/>
      <c r="AP4" s="196"/>
      <c r="AQ4" s="56"/>
      <c r="AR4" s="68">
        <v>9</v>
      </c>
      <c r="AS4" s="68">
        <v>10</v>
      </c>
      <c r="AT4" s="68">
        <v>12</v>
      </c>
      <c r="AU4" s="68">
        <v>8</v>
      </c>
      <c r="AV4" s="102">
        <v>9</v>
      </c>
      <c r="AW4" s="102">
        <v>11</v>
      </c>
      <c r="AX4" s="102">
        <v>8</v>
      </c>
      <c r="AY4" s="93">
        <v>9</v>
      </c>
      <c r="AZ4" s="258"/>
      <c r="BA4" s="258"/>
      <c r="BB4" s="258"/>
      <c r="BC4" s="258"/>
      <c r="BD4" s="258"/>
      <c r="BE4" s="258"/>
      <c r="BF4" s="244"/>
    </row>
    <row r="5" spans="1:58" ht="13.5" customHeight="1">
      <c r="A5" s="64" t="s">
        <v>32</v>
      </c>
      <c r="B5" s="139"/>
      <c r="C5" s="67" t="s">
        <v>66</v>
      </c>
      <c r="D5" s="67" t="s">
        <v>67</v>
      </c>
      <c r="E5" s="201"/>
      <c r="F5" s="201"/>
      <c r="G5" s="67" t="s">
        <v>68</v>
      </c>
      <c r="H5" s="67" t="s">
        <v>67</v>
      </c>
      <c r="I5" s="67" t="s">
        <v>67</v>
      </c>
      <c r="J5" s="67" t="s">
        <v>67</v>
      </c>
      <c r="K5" s="67" t="s">
        <v>67</v>
      </c>
      <c r="L5" s="158"/>
      <c r="M5" s="158"/>
      <c r="N5" s="67" t="s">
        <v>67</v>
      </c>
      <c r="O5" s="67" t="s">
        <v>69</v>
      </c>
      <c r="P5" s="67" t="s">
        <v>70</v>
      </c>
      <c r="Q5" s="67" t="s">
        <v>71</v>
      </c>
      <c r="R5" s="67" t="s">
        <v>67</v>
      </c>
      <c r="S5" s="201"/>
      <c r="T5" s="201"/>
      <c r="U5" s="67" t="s">
        <v>67</v>
      </c>
      <c r="V5" s="67" t="s">
        <v>67</v>
      </c>
      <c r="W5" s="67" t="s">
        <v>71</v>
      </c>
      <c r="X5" s="67" t="s">
        <v>67</v>
      </c>
      <c r="Y5" s="67" t="s">
        <v>67</v>
      </c>
      <c r="Z5" s="201"/>
      <c r="AA5" s="201"/>
      <c r="AB5" s="67" t="s">
        <v>67</v>
      </c>
      <c r="AC5" s="67" t="s">
        <v>68</v>
      </c>
      <c r="AD5" s="67" t="s">
        <v>67</v>
      </c>
      <c r="AE5" s="67" t="s">
        <v>67</v>
      </c>
      <c r="AF5" s="67" t="s">
        <v>74</v>
      </c>
      <c r="AG5" s="125">
        <f t="shared" ref="AG5:AG11" si="0">COUNTIF(B5:AF5,"D")</f>
        <v>22</v>
      </c>
      <c r="AH5" s="76">
        <f t="shared" ref="AH5:AH35" si="1">COUNTIF(B5:AF5,"N")</f>
        <v>0</v>
      </c>
      <c r="AI5" s="76">
        <f t="shared" ref="AI5:AI14" si="2">COUNTBLANK(B5:AF5)</f>
        <v>9</v>
      </c>
      <c r="AJ5" s="76">
        <f t="shared" ref="AJ5:AJ35" si="3">COUNTIF(B5:AF5,"교")+COUNTIF(B5:AF5,"출")</f>
        <v>0</v>
      </c>
      <c r="AK5" s="76">
        <f t="shared" ref="AK5:AK35" si="4">COUNTIF(B5:AF5,"연")</f>
        <v>0</v>
      </c>
      <c r="AL5" s="76">
        <f t="shared" ref="AL5:AL35" si="5">COUNTIF(B5:AF5,"반")</f>
        <v>0</v>
      </c>
      <c r="AM5" s="76">
        <f t="shared" ref="AM5:AM34" si="6">COUNTIF(B5:AF5,"병")+COUNTIF(B5:AF5,"청")+COUNTIF(B5:AF5,"휴")+COUNTIF(B5:AF5,"공")</f>
        <v>0</v>
      </c>
      <c r="AN5" s="126">
        <f t="shared" ref="AN5:AN35" si="7">COUNTIF(B5:AF5,"보")</f>
        <v>0</v>
      </c>
      <c r="AO5" s="127">
        <f t="shared" ref="AO5:AO35" si="8">SUM(AG5:AN5)</f>
        <v>31</v>
      </c>
      <c r="AP5" s="196"/>
      <c r="AQ5" s="56"/>
      <c r="AR5" s="56">
        <v>9</v>
      </c>
      <c r="AS5" s="56">
        <v>10</v>
      </c>
      <c r="AT5" s="56">
        <v>12</v>
      </c>
      <c r="AU5" s="56">
        <v>8</v>
      </c>
      <c r="AV5" s="56">
        <v>9</v>
      </c>
      <c r="AW5" s="56">
        <v>11</v>
      </c>
      <c r="AX5" s="56">
        <v>8</v>
      </c>
      <c r="AY5" s="94">
        <v>9</v>
      </c>
      <c r="BF5" s="52">
        <f>SUM(AR5:AZ5)</f>
        <v>76</v>
      </c>
    </row>
    <row r="6" spans="1:58" ht="13.5" customHeight="1">
      <c r="A6" s="64" t="s">
        <v>31</v>
      </c>
      <c r="B6" s="139"/>
      <c r="C6" s="67" t="s">
        <v>95</v>
      </c>
      <c r="D6" s="67" t="s">
        <v>67</v>
      </c>
      <c r="E6" s="201"/>
      <c r="F6" s="201"/>
      <c r="G6" s="67" t="s">
        <v>68</v>
      </c>
      <c r="H6" s="67" t="s">
        <v>67</v>
      </c>
      <c r="I6" s="67" t="s">
        <v>67</v>
      </c>
      <c r="J6" s="67" t="s">
        <v>67</v>
      </c>
      <c r="K6" s="67" t="s">
        <v>67</v>
      </c>
      <c r="L6" s="158"/>
      <c r="M6" s="158"/>
      <c r="N6" s="67" t="s">
        <v>67</v>
      </c>
      <c r="O6" s="67" t="s">
        <v>69</v>
      </c>
      <c r="P6" s="67" t="s">
        <v>70</v>
      </c>
      <c r="Q6" s="67" t="s">
        <v>71</v>
      </c>
      <c r="R6" s="67" t="s">
        <v>67</v>
      </c>
      <c r="S6" s="201"/>
      <c r="T6" s="201"/>
      <c r="U6" s="67" t="s">
        <v>67</v>
      </c>
      <c r="V6" s="67" t="s">
        <v>67</v>
      </c>
      <c r="W6" s="67" t="s">
        <v>71</v>
      </c>
      <c r="X6" s="67" t="s">
        <v>67</v>
      </c>
      <c r="Y6" s="67" t="s">
        <v>67</v>
      </c>
      <c r="Z6" s="201"/>
      <c r="AA6" s="201"/>
      <c r="AB6" s="67" t="s">
        <v>67</v>
      </c>
      <c r="AC6" s="67" t="s">
        <v>68</v>
      </c>
      <c r="AD6" s="67" t="s">
        <v>67</v>
      </c>
      <c r="AE6" s="67" t="s">
        <v>67</v>
      </c>
      <c r="AF6" s="67" t="s">
        <v>74</v>
      </c>
      <c r="AG6" s="40">
        <f t="shared" si="0"/>
        <v>22</v>
      </c>
      <c r="AH6" s="39">
        <f t="shared" si="1"/>
        <v>0</v>
      </c>
      <c r="AI6" s="39">
        <f t="shared" si="2"/>
        <v>9</v>
      </c>
      <c r="AJ6" s="39">
        <f t="shared" si="3"/>
        <v>0</v>
      </c>
      <c r="AK6" s="39">
        <f t="shared" si="4"/>
        <v>0</v>
      </c>
      <c r="AL6" s="39">
        <f t="shared" si="5"/>
        <v>0</v>
      </c>
      <c r="AM6" s="39">
        <f t="shared" si="6"/>
        <v>0</v>
      </c>
      <c r="AN6" s="38">
        <f t="shared" si="7"/>
        <v>0</v>
      </c>
      <c r="AO6" s="37">
        <f t="shared" si="8"/>
        <v>31</v>
      </c>
      <c r="AP6" s="196"/>
      <c r="AQ6" s="56"/>
      <c r="AR6" s="56"/>
      <c r="AS6" s="56"/>
      <c r="AT6" s="56"/>
      <c r="AU6" s="56"/>
      <c r="AV6" s="56"/>
      <c r="AW6" s="56"/>
      <c r="AX6" s="56"/>
      <c r="AY6" s="94"/>
      <c r="BF6" s="65"/>
    </row>
    <row r="7" spans="1:58" ht="13.5" customHeight="1">
      <c r="A7" s="61" t="s">
        <v>30</v>
      </c>
      <c r="B7" s="139"/>
      <c r="C7" s="67" t="s">
        <v>66</v>
      </c>
      <c r="D7" s="67" t="s">
        <v>67</v>
      </c>
      <c r="E7" s="201"/>
      <c r="F7" s="201"/>
      <c r="G7" s="67" t="s">
        <v>68</v>
      </c>
      <c r="H7" s="67" t="s">
        <v>67</v>
      </c>
      <c r="I7" s="67" t="s">
        <v>67</v>
      </c>
      <c r="J7" s="67" t="s">
        <v>67</v>
      </c>
      <c r="K7" s="67" t="s">
        <v>67</v>
      </c>
      <c r="L7" s="158"/>
      <c r="M7" s="158"/>
      <c r="N7" s="67" t="s">
        <v>67</v>
      </c>
      <c r="O7" s="67" t="s">
        <v>69</v>
      </c>
      <c r="P7" s="67" t="s">
        <v>70</v>
      </c>
      <c r="Q7" s="67" t="s">
        <v>71</v>
      </c>
      <c r="R7" s="67" t="s">
        <v>67</v>
      </c>
      <c r="S7" s="201"/>
      <c r="T7" s="201"/>
      <c r="U7" s="67" t="s">
        <v>67</v>
      </c>
      <c r="V7" s="67" t="s">
        <v>67</v>
      </c>
      <c r="W7" s="67" t="s">
        <v>71</v>
      </c>
      <c r="X7" s="67" t="s">
        <v>67</v>
      </c>
      <c r="Y7" s="67" t="s">
        <v>67</v>
      </c>
      <c r="Z7" s="201"/>
      <c r="AA7" s="201"/>
      <c r="AB7" s="67" t="s">
        <v>67</v>
      </c>
      <c r="AC7" s="67" t="s">
        <v>68</v>
      </c>
      <c r="AD7" s="67" t="s">
        <v>67</v>
      </c>
      <c r="AE7" s="67" t="s">
        <v>67</v>
      </c>
      <c r="AF7" s="67" t="s">
        <v>74</v>
      </c>
      <c r="AG7" s="40">
        <f t="shared" si="0"/>
        <v>22</v>
      </c>
      <c r="AH7" s="39">
        <f t="shared" si="1"/>
        <v>0</v>
      </c>
      <c r="AI7" s="39">
        <f t="shared" si="2"/>
        <v>9</v>
      </c>
      <c r="AJ7" s="39">
        <f t="shared" si="3"/>
        <v>0</v>
      </c>
      <c r="AK7" s="39">
        <f t="shared" si="4"/>
        <v>0</v>
      </c>
      <c r="AL7" s="39">
        <f t="shared" si="5"/>
        <v>0</v>
      </c>
      <c r="AM7" s="39">
        <f t="shared" si="6"/>
        <v>0</v>
      </c>
      <c r="AN7" s="38">
        <f t="shared" si="7"/>
        <v>0</v>
      </c>
      <c r="AO7" s="37">
        <f t="shared" si="8"/>
        <v>31</v>
      </c>
      <c r="AP7" s="196"/>
      <c r="AQ7" s="56"/>
      <c r="AR7" s="56"/>
      <c r="AS7" s="56"/>
      <c r="AT7" s="56"/>
      <c r="AU7" s="56"/>
      <c r="AV7" s="56"/>
      <c r="AW7" s="56"/>
      <c r="AX7" s="56"/>
      <c r="AY7" s="94"/>
      <c r="BF7" s="65"/>
    </row>
    <row r="8" spans="1:58" ht="13.5" customHeight="1">
      <c r="A8" s="61" t="s">
        <v>29</v>
      </c>
      <c r="B8" s="139"/>
      <c r="C8" s="67" t="s">
        <v>66</v>
      </c>
      <c r="D8" s="67" t="s">
        <v>67</v>
      </c>
      <c r="E8" s="201"/>
      <c r="F8" s="201"/>
      <c r="G8" s="67" t="s">
        <v>68</v>
      </c>
      <c r="H8" s="67" t="s">
        <v>67</v>
      </c>
      <c r="I8" s="67" t="s">
        <v>67</v>
      </c>
      <c r="J8" s="67" t="s">
        <v>67</v>
      </c>
      <c r="K8" s="67" t="s">
        <v>67</v>
      </c>
      <c r="L8" s="158"/>
      <c r="M8" s="158"/>
      <c r="N8" s="67" t="s">
        <v>67</v>
      </c>
      <c r="O8" s="67" t="s">
        <v>69</v>
      </c>
      <c r="P8" s="67" t="s">
        <v>70</v>
      </c>
      <c r="Q8" s="67" t="s">
        <v>71</v>
      </c>
      <c r="R8" s="67" t="s">
        <v>67</v>
      </c>
      <c r="S8" s="201"/>
      <c r="T8" s="201"/>
      <c r="U8" s="67" t="s">
        <v>67</v>
      </c>
      <c r="V8" s="67" t="s">
        <v>67</v>
      </c>
      <c r="W8" s="67" t="s">
        <v>71</v>
      </c>
      <c r="X8" s="67" t="s">
        <v>67</v>
      </c>
      <c r="Y8" s="67" t="s">
        <v>67</v>
      </c>
      <c r="Z8" s="201"/>
      <c r="AA8" s="201"/>
      <c r="AB8" s="67" t="s">
        <v>67</v>
      </c>
      <c r="AC8" s="67" t="s">
        <v>68</v>
      </c>
      <c r="AD8" s="67" t="s">
        <v>67</v>
      </c>
      <c r="AE8" s="67" t="s">
        <v>67</v>
      </c>
      <c r="AF8" s="67" t="s">
        <v>74</v>
      </c>
      <c r="AG8" s="40">
        <f t="shared" si="0"/>
        <v>22</v>
      </c>
      <c r="AH8" s="39">
        <f t="shared" si="1"/>
        <v>0</v>
      </c>
      <c r="AI8" s="39">
        <f t="shared" si="2"/>
        <v>9</v>
      </c>
      <c r="AJ8" s="39">
        <f t="shared" si="3"/>
        <v>0</v>
      </c>
      <c r="AK8" s="39">
        <f t="shared" si="4"/>
        <v>0</v>
      </c>
      <c r="AL8" s="39">
        <f t="shared" si="5"/>
        <v>0</v>
      </c>
      <c r="AM8" s="39">
        <f t="shared" si="6"/>
        <v>0</v>
      </c>
      <c r="AN8" s="38">
        <f t="shared" si="7"/>
        <v>0</v>
      </c>
      <c r="AO8" s="37">
        <f t="shared" si="8"/>
        <v>31</v>
      </c>
      <c r="AP8" s="196"/>
      <c r="AQ8" s="56"/>
      <c r="AR8" s="56"/>
      <c r="AS8" s="56"/>
      <c r="AT8" s="56"/>
      <c r="AU8" s="56"/>
      <c r="AV8" s="56"/>
      <c r="AW8" s="56"/>
      <c r="AX8" s="56"/>
      <c r="AY8" s="94"/>
      <c r="BF8" s="65"/>
    </row>
    <row r="9" spans="1:58" ht="13.5" customHeight="1">
      <c r="A9" s="61" t="s">
        <v>28</v>
      </c>
      <c r="B9" s="139"/>
      <c r="C9" s="67" t="s">
        <v>66</v>
      </c>
      <c r="D9" s="67" t="s">
        <v>67</v>
      </c>
      <c r="E9" s="201"/>
      <c r="F9" s="201"/>
      <c r="G9" s="67" t="s">
        <v>68</v>
      </c>
      <c r="H9" s="67" t="s">
        <v>67</v>
      </c>
      <c r="I9" s="67" t="s">
        <v>67</v>
      </c>
      <c r="J9" s="67" t="s">
        <v>67</v>
      </c>
      <c r="K9" s="67" t="s">
        <v>67</v>
      </c>
      <c r="L9" s="158"/>
      <c r="M9" s="158"/>
      <c r="N9" s="67" t="s">
        <v>67</v>
      </c>
      <c r="O9" s="67" t="s">
        <v>69</v>
      </c>
      <c r="P9" s="67" t="s">
        <v>70</v>
      </c>
      <c r="Q9" s="67" t="s">
        <v>71</v>
      </c>
      <c r="R9" s="67" t="s">
        <v>67</v>
      </c>
      <c r="S9" s="201"/>
      <c r="T9" s="201"/>
      <c r="U9" s="67" t="s">
        <v>67</v>
      </c>
      <c r="V9" s="67" t="s">
        <v>67</v>
      </c>
      <c r="W9" s="67" t="s">
        <v>71</v>
      </c>
      <c r="X9" s="67" t="s">
        <v>67</v>
      </c>
      <c r="Y9" s="67" t="s">
        <v>67</v>
      </c>
      <c r="Z9" s="201"/>
      <c r="AA9" s="201"/>
      <c r="AB9" s="67" t="s">
        <v>67</v>
      </c>
      <c r="AC9" s="67" t="s">
        <v>68</v>
      </c>
      <c r="AD9" s="67" t="s">
        <v>67</v>
      </c>
      <c r="AE9" s="67" t="s">
        <v>67</v>
      </c>
      <c r="AF9" s="67" t="s">
        <v>74</v>
      </c>
      <c r="AG9" s="40">
        <f t="shared" si="0"/>
        <v>22</v>
      </c>
      <c r="AH9" s="39">
        <f t="shared" si="1"/>
        <v>0</v>
      </c>
      <c r="AI9" s="39">
        <f t="shared" si="2"/>
        <v>9</v>
      </c>
      <c r="AJ9" s="39">
        <f t="shared" si="3"/>
        <v>0</v>
      </c>
      <c r="AK9" s="39">
        <f t="shared" si="4"/>
        <v>0</v>
      </c>
      <c r="AL9" s="39">
        <f t="shared" si="5"/>
        <v>0</v>
      </c>
      <c r="AM9" s="39">
        <f t="shared" si="6"/>
        <v>0</v>
      </c>
      <c r="AN9" s="38">
        <f t="shared" si="7"/>
        <v>0</v>
      </c>
      <c r="AO9" s="37">
        <f t="shared" si="8"/>
        <v>31</v>
      </c>
      <c r="AP9" s="196"/>
      <c r="AQ9" s="56"/>
      <c r="AR9" s="56"/>
      <c r="AS9" s="56"/>
      <c r="AT9" s="56"/>
      <c r="AU9" s="56"/>
      <c r="AV9" s="56"/>
      <c r="AW9" s="56"/>
      <c r="AX9" s="56"/>
      <c r="AY9" s="94"/>
      <c r="BF9" s="65"/>
    </row>
    <row r="10" spans="1:58" ht="13.5" customHeight="1" thickBot="1">
      <c r="A10" s="122" t="s">
        <v>27</v>
      </c>
      <c r="B10" s="140"/>
      <c r="C10" s="117" t="s">
        <v>68</v>
      </c>
      <c r="D10" s="117" t="s">
        <v>96</v>
      </c>
      <c r="E10" s="202"/>
      <c r="F10" s="202"/>
      <c r="G10" s="117" t="s">
        <v>68</v>
      </c>
      <c r="H10" s="117" t="s">
        <v>67</v>
      </c>
      <c r="I10" s="117" t="s">
        <v>67</v>
      </c>
      <c r="J10" s="117" t="s">
        <v>67</v>
      </c>
      <c r="K10" s="117" t="s">
        <v>67</v>
      </c>
      <c r="L10" s="159"/>
      <c r="M10" s="159"/>
      <c r="N10" s="117" t="s">
        <v>67</v>
      </c>
      <c r="O10" s="117" t="s">
        <v>69</v>
      </c>
      <c r="P10" s="117" t="s">
        <v>70</v>
      </c>
      <c r="Q10" s="117" t="s">
        <v>71</v>
      </c>
      <c r="R10" s="117" t="s">
        <v>67</v>
      </c>
      <c r="S10" s="202"/>
      <c r="T10" s="202"/>
      <c r="U10" s="117" t="s">
        <v>67</v>
      </c>
      <c r="V10" s="117" t="s">
        <v>67</v>
      </c>
      <c r="W10" s="117" t="s">
        <v>71</v>
      </c>
      <c r="X10" s="117" t="s">
        <v>67</v>
      </c>
      <c r="Y10" s="117" t="s">
        <v>67</v>
      </c>
      <c r="Z10" s="202"/>
      <c r="AA10" s="202"/>
      <c r="AB10" s="117" t="s">
        <v>67</v>
      </c>
      <c r="AC10" s="117" t="s">
        <v>68</v>
      </c>
      <c r="AD10" s="117" t="s">
        <v>67</v>
      </c>
      <c r="AE10" s="117" t="s">
        <v>67</v>
      </c>
      <c r="AF10" s="117" t="s">
        <v>74</v>
      </c>
      <c r="AG10" s="107">
        <f t="shared" si="0"/>
        <v>22</v>
      </c>
      <c r="AH10" s="26">
        <f t="shared" si="1"/>
        <v>0</v>
      </c>
      <c r="AI10" s="26">
        <f t="shared" si="2"/>
        <v>9</v>
      </c>
      <c r="AJ10" s="26">
        <f t="shared" si="3"/>
        <v>0</v>
      </c>
      <c r="AK10" s="26">
        <f t="shared" si="4"/>
        <v>0</v>
      </c>
      <c r="AL10" s="26">
        <f t="shared" si="5"/>
        <v>0</v>
      </c>
      <c r="AM10" s="26">
        <f t="shared" si="6"/>
        <v>0</v>
      </c>
      <c r="AN10" s="108">
        <f t="shared" si="7"/>
        <v>0</v>
      </c>
      <c r="AO10" s="109">
        <f t="shared" si="8"/>
        <v>31</v>
      </c>
      <c r="AP10" s="196"/>
      <c r="AQ10" s="56"/>
      <c r="AR10" s="56"/>
      <c r="AS10" s="56"/>
      <c r="AT10" s="56"/>
      <c r="AU10" s="56"/>
      <c r="AV10" s="56"/>
      <c r="AW10" s="56"/>
      <c r="AX10" s="56"/>
      <c r="AY10" s="94"/>
      <c r="BF10" s="65"/>
    </row>
    <row r="11" spans="1:58" ht="13.5" customHeight="1" thickBot="1">
      <c r="A11" s="136" t="s">
        <v>25</v>
      </c>
      <c r="B11" s="141"/>
      <c r="C11" s="66" t="s">
        <v>68</v>
      </c>
      <c r="D11" s="66" t="s">
        <v>97</v>
      </c>
      <c r="E11" s="203"/>
      <c r="F11" s="203"/>
      <c r="G11" s="66" t="s">
        <v>71</v>
      </c>
      <c r="H11" s="66" t="s">
        <v>74</v>
      </c>
      <c r="I11" s="66" t="s">
        <v>71</v>
      </c>
      <c r="J11" s="66" t="s">
        <v>67</v>
      </c>
      <c r="K11" s="66" t="s">
        <v>71</v>
      </c>
      <c r="L11" s="160"/>
      <c r="M11" s="160"/>
      <c r="N11" s="66" t="s">
        <v>67</v>
      </c>
      <c r="O11" s="66" t="s">
        <v>67</v>
      </c>
      <c r="P11" s="66" t="s">
        <v>67</v>
      </c>
      <c r="Q11" s="66" t="s">
        <v>67</v>
      </c>
      <c r="R11" s="66" t="s">
        <v>67</v>
      </c>
      <c r="S11" s="203"/>
      <c r="T11" s="203"/>
      <c r="U11" s="66" t="s">
        <v>67</v>
      </c>
      <c r="V11" s="66" t="s">
        <v>67</v>
      </c>
      <c r="W11" s="66" t="s">
        <v>67</v>
      </c>
      <c r="X11" s="66" t="s">
        <v>67</v>
      </c>
      <c r="Y11" s="66" t="s">
        <v>71</v>
      </c>
      <c r="Z11" s="203"/>
      <c r="AA11" s="203"/>
      <c r="AB11" s="66" t="s">
        <v>70</v>
      </c>
      <c r="AC11" s="66" t="s">
        <v>76</v>
      </c>
      <c r="AD11" s="66" t="s">
        <v>67</v>
      </c>
      <c r="AE11" s="66" t="s">
        <v>67</v>
      </c>
      <c r="AF11" s="119" t="s">
        <v>74</v>
      </c>
      <c r="AG11" s="174">
        <f t="shared" si="0"/>
        <v>22</v>
      </c>
      <c r="AH11" s="192">
        <f t="shared" si="1"/>
        <v>0</v>
      </c>
      <c r="AI11" s="192">
        <f t="shared" si="2"/>
        <v>9</v>
      </c>
      <c r="AJ11" s="192">
        <f t="shared" si="3"/>
        <v>0</v>
      </c>
      <c r="AK11" s="192">
        <f t="shared" si="4"/>
        <v>0</v>
      </c>
      <c r="AL11" s="192">
        <f t="shared" si="5"/>
        <v>0</v>
      </c>
      <c r="AM11" s="192">
        <f t="shared" si="6"/>
        <v>0</v>
      </c>
      <c r="AN11" s="46">
        <f t="shared" si="7"/>
        <v>0</v>
      </c>
      <c r="AO11" s="194">
        <f t="shared" si="8"/>
        <v>31</v>
      </c>
      <c r="AP11" s="196"/>
      <c r="AQ11" s="56"/>
      <c r="AR11" s="63">
        <v>9</v>
      </c>
      <c r="AS11" s="85">
        <v>10</v>
      </c>
      <c r="AT11" s="85">
        <v>12</v>
      </c>
      <c r="AU11" s="85">
        <v>8</v>
      </c>
      <c r="AV11" s="103">
        <v>9</v>
      </c>
      <c r="AW11" s="85">
        <v>11</v>
      </c>
      <c r="AX11" s="85">
        <v>8</v>
      </c>
      <c r="AY11" s="95">
        <f t="shared" ref="AY11:AY35" si="9">AI11</f>
        <v>9</v>
      </c>
      <c r="AZ11" s="62"/>
      <c r="BA11" s="77"/>
      <c r="BB11" s="77"/>
      <c r="BC11" s="77"/>
      <c r="BD11" s="77"/>
      <c r="BE11" s="77"/>
      <c r="BF11" s="50">
        <f>SUM(AR11:BD11)</f>
        <v>76</v>
      </c>
    </row>
    <row r="12" spans="1:58" ht="13.5" customHeight="1" thickBot="1">
      <c r="A12" s="64" t="s">
        <v>85</v>
      </c>
      <c r="B12" s="179"/>
      <c r="C12" s="27" t="s">
        <v>5</v>
      </c>
      <c r="D12" s="27" t="s">
        <v>5</v>
      </c>
      <c r="E12" s="204" t="s">
        <v>5</v>
      </c>
      <c r="F12" s="204" t="s">
        <v>5</v>
      </c>
      <c r="G12" s="27"/>
      <c r="H12" s="27" t="s">
        <v>62</v>
      </c>
      <c r="I12" s="27"/>
      <c r="J12" s="27"/>
      <c r="K12" s="27"/>
      <c r="L12" s="168"/>
      <c r="M12" s="168"/>
      <c r="N12" s="27"/>
      <c r="O12" s="27"/>
      <c r="P12" s="27" t="s">
        <v>62</v>
      </c>
      <c r="Q12" s="27"/>
      <c r="R12" s="27"/>
      <c r="S12" s="204"/>
      <c r="T12" s="204" t="s">
        <v>5</v>
      </c>
      <c r="U12" s="27"/>
      <c r="V12" s="27"/>
      <c r="W12" s="27"/>
      <c r="X12" s="27" t="s">
        <v>62</v>
      </c>
      <c r="Y12" s="27"/>
      <c r="Z12" s="204" t="s">
        <v>5</v>
      </c>
      <c r="AA12" s="204"/>
      <c r="AB12" s="27" t="s">
        <v>62</v>
      </c>
      <c r="AC12" s="27"/>
      <c r="AD12" s="27"/>
      <c r="AE12" s="27"/>
      <c r="AF12" s="180" t="s">
        <v>62</v>
      </c>
      <c r="AG12" s="175">
        <f>COUNTIF(B12:AF12,"D")+COUNTIF(B12:AF12,"D1")</f>
        <v>11</v>
      </c>
      <c r="AH12" s="39">
        <f t="shared" si="1"/>
        <v>0</v>
      </c>
      <c r="AI12" s="39">
        <f t="shared" si="2"/>
        <v>20</v>
      </c>
      <c r="AJ12" s="39">
        <f t="shared" si="3"/>
        <v>0</v>
      </c>
      <c r="AK12" s="39">
        <f t="shared" si="4"/>
        <v>0</v>
      </c>
      <c r="AL12" s="39">
        <f t="shared" si="5"/>
        <v>0</v>
      </c>
      <c r="AM12" s="39">
        <f t="shared" si="6"/>
        <v>0</v>
      </c>
      <c r="AN12" s="38">
        <f t="shared" si="7"/>
        <v>0</v>
      </c>
      <c r="AO12" s="37">
        <f t="shared" si="8"/>
        <v>31</v>
      </c>
      <c r="AP12" s="196"/>
      <c r="AQ12" s="56"/>
      <c r="AR12" s="63"/>
      <c r="AS12" s="85"/>
      <c r="AT12" s="85"/>
      <c r="AU12" s="85"/>
      <c r="AV12" s="104"/>
      <c r="AW12" s="120"/>
      <c r="AX12" s="120"/>
      <c r="AY12" s="95"/>
      <c r="AZ12" s="62"/>
      <c r="BA12" s="77"/>
      <c r="BB12" s="77"/>
      <c r="BC12" s="77"/>
      <c r="BD12" s="77"/>
      <c r="BE12" s="77"/>
      <c r="BF12" s="50"/>
    </row>
    <row r="13" spans="1:58" ht="13.5" customHeight="1" thickBot="1">
      <c r="A13" s="61" t="s">
        <v>48</v>
      </c>
      <c r="B13" s="179" t="s">
        <v>62</v>
      </c>
      <c r="C13" s="27"/>
      <c r="D13" s="27" t="s">
        <v>62</v>
      </c>
      <c r="E13" s="204" t="s">
        <v>67</v>
      </c>
      <c r="F13" s="204" t="s">
        <v>62</v>
      </c>
      <c r="G13" s="27"/>
      <c r="H13" s="27" t="s">
        <v>5</v>
      </c>
      <c r="I13" s="27" t="s">
        <v>62</v>
      </c>
      <c r="J13" s="27" t="s">
        <v>62</v>
      </c>
      <c r="K13" s="27"/>
      <c r="L13" s="168" t="s">
        <v>62</v>
      </c>
      <c r="M13" s="168" t="s">
        <v>62</v>
      </c>
      <c r="N13" s="27" t="s">
        <v>62</v>
      </c>
      <c r="O13" s="27"/>
      <c r="P13" s="27" t="s">
        <v>5</v>
      </c>
      <c r="Q13" s="27" t="s">
        <v>62</v>
      </c>
      <c r="R13" s="27"/>
      <c r="S13" s="204" t="s">
        <v>62</v>
      </c>
      <c r="T13" s="204" t="s">
        <v>62</v>
      </c>
      <c r="U13" s="27"/>
      <c r="V13" s="27" t="s">
        <v>62</v>
      </c>
      <c r="W13" s="27" t="s">
        <v>62</v>
      </c>
      <c r="X13" s="27"/>
      <c r="Y13" s="27" t="s">
        <v>62</v>
      </c>
      <c r="Z13" s="204" t="s">
        <v>62</v>
      </c>
      <c r="AA13" s="204" t="s">
        <v>5</v>
      </c>
      <c r="AB13" s="27"/>
      <c r="AC13" s="27" t="s">
        <v>5</v>
      </c>
      <c r="AD13" s="27" t="s">
        <v>62</v>
      </c>
      <c r="AE13" s="27" t="s">
        <v>5</v>
      </c>
      <c r="AF13" s="180"/>
      <c r="AG13" s="175">
        <f>COUNTIF(B13:AF13,"D")+COUNTIF(B13:AF13,"D1")</f>
        <v>22</v>
      </c>
      <c r="AH13" s="39">
        <f t="shared" si="1"/>
        <v>0</v>
      </c>
      <c r="AI13" s="39">
        <f t="shared" si="2"/>
        <v>9</v>
      </c>
      <c r="AJ13" s="39">
        <f t="shared" si="3"/>
        <v>0</v>
      </c>
      <c r="AK13" s="39">
        <f t="shared" si="4"/>
        <v>0</v>
      </c>
      <c r="AL13" s="39">
        <f t="shared" si="5"/>
        <v>0</v>
      </c>
      <c r="AM13" s="39">
        <f t="shared" si="6"/>
        <v>0</v>
      </c>
      <c r="AN13" s="38">
        <f t="shared" si="7"/>
        <v>0</v>
      </c>
      <c r="AO13" s="37">
        <f t="shared" si="8"/>
        <v>31</v>
      </c>
      <c r="AP13" s="196"/>
      <c r="AQ13" s="56"/>
      <c r="AR13" s="63">
        <v>10</v>
      </c>
      <c r="AS13" s="85">
        <v>9</v>
      </c>
      <c r="AT13" s="85">
        <v>9</v>
      </c>
      <c r="AU13" s="85">
        <v>8</v>
      </c>
      <c r="AV13" s="104">
        <v>9</v>
      </c>
      <c r="AW13" s="120">
        <v>9</v>
      </c>
      <c r="AX13" s="120">
        <v>9</v>
      </c>
      <c r="AY13" s="95">
        <f t="shared" si="9"/>
        <v>9</v>
      </c>
      <c r="AZ13" s="36"/>
      <c r="BA13" s="78">
        <v>2</v>
      </c>
      <c r="BB13" s="78">
        <v>2</v>
      </c>
      <c r="BC13" s="78"/>
      <c r="BD13" s="78">
        <v>2</v>
      </c>
      <c r="BE13" s="78">
        <v>1</v>
      </c>
      <c r="BF13" s="50">
        <f>SUM(AR13:BE13)</f>
        <v>79</v>
      </c>
    </row>
    <row r="14" spans="1:58" ht="13.5" customHeight="1" thickBot="1">
      <c r="A14" s="124" t="s">
        <v>24</v>
      </c>
      <c r="B14" s="138"/>
      <c r="C14" s="8" t="s">
        <v>62</v>
      </c>
      <c r="D14" s="8"/>
      <c r="E14" s="200" t="s">
        <v>62</v>
      </c>
      <c r="F14" s="200"/>
      <c r="G14" s="8" t="s">
        <v>62</v>
      </c>
      <c r="H14" s="8"/>
      <c r="I14" s="8" t="s">
        <v>5</v>
      </c>
      <c r="J14" s="8" t="s">
        <v>5</v>
      </c>
      <c r="K14" s="8" t="s">
        <v>62</v>
      </c>
      <c r="L14" s="157" t="s">
        <v>5</v>
      </c>
      <c r="M14" s="157"/>
      <c r="N14" s="8" t="s">
        <v>5</v>
      </c>
      <c r="O14" s="8" t="s">
        <v>62</v>
      </c>
      <c r="P14" s="8"/>
      <c r="Q14" s="8" t="s">
        <v>5</v>
      </c>
      <c r="R14" s="8" t="s">
        <v>62</v>
      </c>
      <c r="S14" s="200" t="s">
        <v>5</v>
      </c>
      <c r="T14" s="200"/>
      <c r="U14" s="8" t="s">
        <v>62</v>
      </c>
      <c r="V14" s="8"/>
      <c r="W14" s="8" t="s">
        <v>5</v>
      </c>
      <c r="X14" s="8" t="s">
        <v>5</v>
      </c>
      <c r="Y14" s="8" t="s">
        <v>5</v>
      </c>
      <c r="Z14" s="200"/>
      <c r="AA14" s="217" t="s">
        <v>62</v>
      </c>
      <c r="AB14" s="181" t="s">
        <v>5</v>
      </c>
      <c r="AC14" s="181" t="s">
        <v>62</v>
      </c>
      <c r="AD14" s="181"/>
      <c r="AE14" s="181" t="s">
        <v>62</v>
      </c>
      <c r="AF14" s="182" t="s">
        <v>5</v>
      </c>
      <c r="AG14" s="6">
        <f>COUNTIF(B14:AF14,"D")+COUNTIF(B14:AF14,"D1")</f>
        <v>21</v>
      </c>
      <c r="AH14" s="193">
        <f t="shared" si="1"/>
        <v>0</v>
      </c>
      <c r="AI14" s="193">
        <f t="shared" si="2"/>
        <v>10</v>
      </c>
      <c r="AJ14" s="193">
        <f t="shared" si="3"/>
        <v>0</v>
      </c>
      <c r="AK14" s="193">
        <f t="shared" si="4"/>
        <v>0</v>
      </c>
      <c r="AL14" s="193">
        <f t="shared" si="5"/>
        <v>0</v>
      </c>
      <c r="AM14" s="193">
        <f t="shared" si="6"/>
        <v>0</v>
      </c>
      <c r="AN14" s="59">
        <f t="shared" si="7"/>
        <v>0</v>
      </c>
      <c r="AO14" s="195">
        <f t="shared" si="8"/>
        <v>31</v>
      </c>
      <c r="AP14" s="196"/>
      <c r="AQ14" s="56"/>
      <c r="AR14" s="63">
        <v>10</v>
      </c>
      <c r="AS14" s="85">
        <v>11</v>
      </c>
      <c r="AT14" s="85">
        <v>11</v>
      </c>
      <c r="AU14" s="85">
        <v>8</v>
      </c>
      <c r="AV14" s="105">
        <v>8</v>
      </c>
      <c r="AW14" s="121">
        <v>12</v>
      </c>
      <c r="AX14" s="121">
        <v>7</v>
      </c>
      <c r="AY14" s="95">
        <f t="shared" si="9"/>
        <v>10</v>
      </c>
      <c r="AZ14" s="57"/>
      <c r="BA14" s="79"/>
      <c r="BB14" s="88"/>
      <c r="BC14" s="88"/>
      <c r="BD14" s="88"/>
      <c r="BE14" s="88"/>
      <c r="BF14" s="50">
        <f t="shared" ref="BF14:BF35" si="10">SUM(AR14:BD14)</f>
        <v>77</v>
      </c>
    </row>
    <row r="15" spans="1:58" ht="13.5" customHeight="1" thickBot="1">
      <c r="A15" s="35" t="s">
        <v>23</v>
      </c>
      <c r="B15" s="176" t="s">
        <v>5</v>
      </c>
      <c r="C15" s="177" t="s">
        <v>3</v>
      </c>
      <c r="D15" s="177"/>
      <c r="E15" s="205" t="s">
        <v>5</v>
      </c>
      <c r="F15" s="205"/>
      <c r="G15" s="177" t="s">
        <v>84</v>
      </c>
      <c r="H15" s="177" t="s">
        <v>5</v>
      </c>
      <c r="I15" s="177" t="s">
        <v>5</v>
      </c>
      <c r="J15" s="177" t="s">
        <v>5</v>
      </c>
      <c r="K15" s="177" t="s">
        <v>84</v>
      </c>
      <c r="L15" s="178"/>
      <c r="M15" s="178"/>
      <c r="N15" s="177" t="s">
        <v>84</v>
      </c>
      <c r="O15" s="177" t="s">
        <v>84</v>
      </c>
      <c r="P15" s="177"/>
      <c r="Q15" s="177" t="s">
        <v>3</v>
      </c>
      <c r="R15" s="177" t="s">
        <v>3</v>
      </c>
      <c r="S15" s="205" t="s">
        <v>3</v>
      </c>
      <c r="T15" s="205"/>
      <c r="U15" s="177" t="s">
        <v>84</v>
      </c>
      <c r="V15" s="177" t="s">
        <v>5</v>
      </c>
      <c r="W15" s="177" t="s">
        <v>5</v>
      </c>
      <c r="X15" s="177" t="s">
        <v>3</v>
      </c>
      <c r="Y15" s="177"/>
      <c r="Z15" s="205" t="s">
        <v>5</v>
      </c>
      <c r="AA15" s="205"/>
      <c r="AB15" s="177" t="s">
        <v>3</v>
      </c>
      <c r="AC15" s="177"/>
      <c r="AD15" s="177" t="s">
        <v>5</v>
      </c>
      <c r="AE15" s="177" t="s">
        <v>84</v>
      </c>
      <c r="AF15" s="177" t="s">
        <v>5</v>
      </c>
      <c r="AG15" s="48">
        <f t="shared" ref="AG15:AG35" si="11">COUNTIF(B15:AF15,"D")+COUNTIF(B15:AF15,"D2")</f>
        <v>16</v>
      </c>
      <c r="AH15" s="192">
        <f t="shared" si="1"/>
        <v>6</v>
      </c>
      <c r="AI15" s="192">
        <f t="shared" ref="AI15:AI35" si="12">COUNTIF(B15:AF15,"")</f>
        <v>9</v>
      </c>
      <c r="AJ15" s="192">
        <f t="shared" si="3"/>
        <v>0</v>
      </c>
      <c r="AK15" s="192">
        <f t="shared" si="4"/>
        <v>0</v>
      </c>
      <c r="AL15" s="192">
        <f t="shared" si="5"/>
        <v>0</v>
      </c>
      <c r="AM15" s="192">
        <f t="shared" si="6"/>
        <v>0</v>
      </c>
      <c r="AN15" s="46">
        <f t="shared" si="7"/>
        <v>0</v>
      </c>
      <c r="AO15" s="194">
        <f t="shared" si="8"/>
        <v>31</v>
      </c>
      <c r="AP15" s="196"/>
      <c r="AQ15" s="56"/>
      <c r="AR15" s="63">
        <v>9</v>
      </c>
      <c r="AS15" s="85">
        <v>8</v>
      </c>
      <c r="AT15" s="85">
        <v>10</v>
      </c>
      <c r="AU15" s="85">
        <v>8</v>
      </c>
      <c r="AV15" s="103">
        <v>8</v>
      </c>
      <c r="AW15" s="85">
        <v>10</v>
      </c>
      <c r="AX15" s="85">
        <v>8</v>
      </c>
      <c r="AY15" s="95">
        <f t="shared" si="9"/>
        <v>9</v>
      </c>
      <c r="AZ15" s="55">
        <v>1</v>
      </c>
      <c r="BA15" s="80">
        <v>2</v>
      </c>
      <c r="BB15" s="80">
        <v>1</v>
      </c>
      <c r="BC15" s="80">
        <v>1</v>
      </c>
      <c r="BD15" s="80">
        <v>2</v>
      </c>
      <c r="BE15" s="80">
        <v>1</v>
      </c>
      <c r="BF15" s="50">
        <f>SUM(AR15:BE15)</f>
        <v>78</v>
      </c>
    </row>
    <row r="16" spans="1:58" ht="13.5" customHeight="1" thickBot="1">
      <c r="A16" s="24" t="s">
        <v>22</v>
      </c>
      <c r="B16" s="142"/>
      <c r="C16" s="53"/>
      <c r="D16" s="53" t="s">
        <v>3</v>
      </c>
      <c r="E16" s="206"/>
      <c r="F16" s="206" t="s">
        <v>3</v>
      </c>
      <c r="G16" s="53" t="s">
        <v>3</v>
      </c>
      <c r="H16" s="53"/>
      <c r="I16" s="53" t="s">
        <v>5</v>
      </c>
      <c r="J16" s="53" t="s">
        <v>84</v>
      </c>
      <c r="K16" s="53" t="s">
        <v>5</v>
      </c>
      <c r="L16" s="161" t="s">
        <v>5</v>
      </c>
      <c r="M16" s="161" t="s">
        <v>5</v>
      </c>
      <c r="N16" s="53"/>
      <c r="O16" s="53"/>
      <c r="P16" s="53" t="s">
        <v>68</v>
      </c>
      <c r="Q16" s="53" t="s">
        <v>68</v>
      </c>
      <c r="R16" s="53" t="s">
        <v>99</v>
      </c>
      <c r="S16" s="206"/>
      <c r="T16" s="206" t="s">
        <v>84</v>
      </c>
      <c r="U16" s="53"/>
      <c r="V16" s="53" t="s">
        <v>84</v>
      </c>
      <c r="W16" s="53" t="s">
        <v>84</v>
      </c>
      <c r="X16" s="53" t="s">
        <v>5</v>
      </c>
      <c r="Y16" s="53" t="s">
        <v>3</v>
      </c>
      <c r="Z16" s="206"/>
      <c r="AA16" s="206" t="s">
        <v>84</v>
      </c>
      <c r="AB16" s="53" t="s">
        <v>84</v>
      </c>
      <c r="AC16" s="53" t="s">
        <v>3</v>
      </c>
      <c r="AD16" s="53" t="s">
        <v>3</v>
      </c>
      <c r="AE16" s="53"/>
      <c r="AF16" s="53" t="s">
        <v>84</v>
      </c>
      <c r="AG16" s="40">
        <f t="shared" si="11"/>
        <v>15</v>
      </c>
      <c r="AH16" s="39">
        <f t="shared" si="1"/>
        <v>6</v>
      </c>
      <c r="AI16" s="39">
        <f t="shared" si="12"/>
        <v>10</v>
      </c>
      <c r="AJ16" s="39">
        <f t="shared" si="3"/>
        <v>0</v>
      </c>
      <c r="AK16" s="39">
        <f t="shared" si="4"/>
        <v>0</v>
      </c>
      <c r="AL16" s="39">
        <f t="shared" si="5"/>
        <v>0</v>
      </c>
      <c r="AM16" s="39">
        <f t="shared" si="6"/>
        <v>0</v>
      </c>
      <c r="AN16" s="38">
        <f t="shared" si="7"/>
        <v>0</v>
      </c>
      <c r="AO16" s="37">
        <f t="shared" si="8"/>
        <v>31</v>
      </c>
      <c r="AP16" s="196"/>
      <c r="AR16" s="63">
        <v>10</v>
      </c>
      <c r="AS16" s="85">
        <v>7</v>
      </c>
      <c r="AT16" s="85">
        <v>10</v>
      </c>
      <c r="AU16" s="85">
        <v>9</v>
      </c>
      <c r="AV16" s="104">
        <v>8</v>
      </c>
      <c r="AW16" s="120">
        <v>9</v>
      </c>
      <c r="AX16" s="120">
        <v>7</v>
      </c>
      <c r="AY16" s="95">
        <f t="shared" si="9"/>
        <v>10</v>
      </c>
      <c r="AZ16" s="51"/>
      <c r="BA16" s="81">
        <v>2</v>
      </c>
      <c r="BB16" s="81">
        <v>2</v>
      </c>
      <c r="BC16" s="81"/>
      <c r="BD16" s="81">
        <v>3</v>
      </c>
      <c r="BE16" s="81"/>
      <c r="BF16" s="50">
        <f t="shared" si="10"/>
        <v>77</v>
      </c>
    </row>
    <row r="17" spans="1:58" ht="13.5" customHeight="1" thickBot="1">
      <c r="A17" s="24" t="s">
        <v>21</v>
      </c>
      <c r="B17" s="142"/>
      <c r="C17" s="53" t="s">
        <v>5</v>
      </c>
      <c r="D17" s="53"/>
      <c r="E17" s="206"/>
      <c r="F17" s="206" t="s">
        <v>5</v>
      </c>
      <c r="G17" s="53"/>
      <c r="H17" s="53"/>
      <c r="I17" s="53" t="s">
        <v>5</v>
      </c>
      <c r="J17" s="53" t="s">
        <v>84</v>
      </c>
      <c r="K17" s="53" t="s">
        <v>84</v>
      </c>
      <c r="L17" s="161" t="s">
        <v>3</v>
      </c>
      <c r="M17" s="161" t="s">
        <v>3</v>
      </c>
      <c r="N17" s="53"/>
      <c r="O17" s="53" t="s">
        <v>84</v>
      </c>
      <c r="P17" s="53" t="s">
        <v>84</v>
      </c>
      <c r="Q17" s="53" t="s">
        <v>5</v>
      </c>
      <c r="R17" s="53" t="s">
        <v>3</v>
      </c>
      <c r="S17" s="206" t="s">
        <v>3</v>
      </c>
      <c r="T17" s="206"/>
      <c r="U17" s="53" t="s">
        <v>5</v>
      </c>
      <c r="V17" s="53" t="s">
        <v>5</v>
      </c>
      <c r="W17" s="53" t="s">
        <v>5</v>
      </c>
      <c r="X17" s="53" t="s">
        <v>5</v>
      </c>
      <c r="Y17" s="53" t="s">
        <v>3</v>
      </c>
      <c r="Z17" s="206"/>
      <c r="AA17" s="206"/>
      <c r="AB17" s="53" t="s">
        <v>84</v>
      </c>
      <c r="AC17" s="53" t="s">
        <v>5</v>
      </c>
      <c r="AD17" s="53" t="s">
        <v>5</v>
      </c>
      <c r="AE17" s="53"/>
      <c r="AF17" s="53" t="s">
        <v>3</v>
      </c>
      <c r="AG17" s="40">
        <f t="shared" si="11"/>
        <v>15</v>
      </c>
      <c r="AH17" s="39">
        <f t="shared" si="1"/>
        <v>6</v>
      </c>
      <c r="AI17" s="39">
        <f t="shared" si="12"/>
        <v>10</v>
      </c>
      <c r="AJ17" s="39">
        <f t="shared" si="3"/>
        <v>0</v>
      </c>
      <c r="AK17" s="39">
        <f t="shared" si="4"/>
        <v>0</v>
      </c>
      <c r="AL17" s="39">
        <f t="shared" si="5"/>
        <v>0</v>
      </c>
      <c r="AM17" s="39">
        <f t="shared" si="6"/>
        <v>0</v>
      </c>
      <c r="AN17" s="38">
        <f t="shared" si="7"/>
        <v>0</v>
      </c>
      <c r="AO17" s="37">
        <f t="shared" si="8"/>
        <v>31</v>
      </c>
      <c r="AP17" s="196"/>
      <c r="AR17" s="63">
        <v>9</v>
      </c>
      <c r="AS17" s="85">
        <v>9</v>
      </c>
      <c r="AT17" s="85">
        <v>9</v>
      </c>
      <c r="AU17" s="85">
        <v>9</v>
      </c>
      <c r="AV17" s="104">
        <v>6</v>
      </c>
      <c r="AW17" s="120">
        <v>10</v>
      </c>
      <c r="AX17" s="120">
        <v>7</v>
      </c>
      <c r="AY17" s="95">
        <f t="shared" si="9"/>
        <v>10</v>
      </c>
      <c r="AZ17" s="51">
        <v>1</v>
      </c>
      <c r="BA17" s="81">
        <v>2</v>
      </c>
      <c r="BB17" s="81">
        <v>2</v>
      </c>
      <c r="BC17" s="81">
        <v>1</v>
      </c>
      <c r="BD17" s="81">
        <v>2</v>
      </c>
      <c r="BE17" s="81"/>
      <c r="BF17" s="50">
        <f t="shared" si="10"/>
        <v>77</v>
      </c>
    </row>
    <row r="18" spans="1:58" ht="13.5" customHeight="1" thickBot="1">
      <c r="A18" s="24" t="s">
        <v>20</v>
      </c>
      <c r="B18" s="142" t="s">
        <v>84</v>
      </c>
      <c r="C18" s="53" t="s">
        <v>3</v>
      </c>
      <c r="D18" s="53" t="s">
        <v>3</v>
      </c>
      <c r="E18" s="206"/>
      <c r="F18" s="206" t="s">
        <v>84</v>
      </c>
      <c r="G18" s="53" t="s">
        <v>3</v>
      </c>
      <c r="H18" s="53" t="s">
        <v>3</v>
      </c>
      <c r="I18" s="53"/>
      <c r="J18" s="53" t="s">
        <v>84</v>
      </c>
      <c r="K18" s="53" t="s">
        <v>84</v>
      </c>
      <c r="L18" s="161"/>
      <c r="M18" s="161" t="s">
        <v>84</v>
      </c>
      <c r="N18" s="53" t="s">
        <v>5</v>
      </c>
      <c r="O18" s="53" t="s">
        <v>5</v>
      </c>
      <c r="P18" s="53" t="s">
        <v>3</v>
      </c>
      <c r="Q18" s="53"/>
      <c r="R18" s="53" t="s">
        <v>5</v>
      </c>
      <c r="S18" s="206"/>
      <c r="T18" s="206" t="s">
        <v>5</v>
      </c>
      <c r="U18" s="53" t="s">
        <v>91</v>
      </c>
      <c r="V18" s="53" t="s">
        <v>5</v>
      </c>
      <c r="W18" s="53" t="s">
        <v>5</v>
      </c>
      <c r="X18" s="53" t="s">
        <v>3</v>
      </c>
      <c r="Y18" s="53"/>
      <c r="Z18" s="206"/>
      <c r="AA18" s="206" t="s">
        <v>84</v>
      </c>
      <c r="AB18" s="53" t="s">
        <v>5</v>
      </c>
      <c r="AC18" s="53"/>
      <c r="AD18" s="53"/>
      <c r="AE18" s="53" t="s">
        <v>94</v>
      </c>
      <c r="AF18" s="53" t="s">
        <v>84</v>
      </c>
      <c r="AG18" s="40">
        <f t="shared" si="11"/>
        <v>16</v>
      </c>
      <c r="AH18" s="39">
        <f t="shared" si="1"/>
        <v>6</v>
      </c>
      <c r="AI18" s="39">
        <f t="shared" si="12"/>
        <v>9</v>
      </c>
      <c r="AJ18" s="39">
        <f t="shared" si="3"/>
        <v>0</v>
      </c>
      <c r="AK18" s="39">
        <f t="shared" si="4"/>
        <v>0</v>
      </c>
      <c r="AL18" s="39">
        <f t="shared" si="5"/>
        <v>0</v>
      </c>
      <c r="AM18" s="39">
        <f t="shared" si="6"/>
        <v>0</v>
      </c>
      <c r="AN18" s="38">
        <f t="shared" si="7"/>
        <v>0</v>
      </c>
      <c r="AO18" s="37">
        <f t="shared" si="8"/>
        <v>31</v>
      </c>
      <c r="AP18" s="196"/>
      <c r="AR18" s="63">
        <v>8</v>
      </c>
      <c r="AS18" s="85">
        <v>9</v>
      </c>
      <c r="AT18" s="85">
        <v>10</v>
      </c>
      <c r="AU18" s="85">
        <v>8</v>
      </c>
      <c r="AV18" s="104">
        <v>8</v>
      </c>
      <c r="AW18" s="120">
        <v>9</v>
      </c>
      <c r="AX18" s="120">
        <v>9</v>
      </c>
      <c r="AY18" s="95">
        <f t="shared" si="9"/>
        <v>9</v>
      </c>
      <c r="AZ18" s="51">
        <v>1</v>
      </c>
      <c r="BA18" s="81">
        <v>2</v>
      </c>
      <c r="BB18" s="81">
        <v>1</v>
      </c>
      <c r="BC18" s="81">
        <v>1</v>
      </c>
      <c r="BD18" s="81">
        <v>2</v>
      </c>
      <c r="BE18" s="81">
        <v>1</v>
      </c>
      <c r="BF18" s="50">
        <f>SUM(AR18:BE18)</f>
        <v>78</v>
      </c>
    </row>
    <row r="19" spans="1:58" ht="13.5" customHeight="1" thickBot="1">
      <c r="A19" s="87" t="s">
        <v>19</v>
      </c>
      <c r="B19" s="142"/>
      <c r="C19" s="53"/>
      <c r="D19" s="53"/>
      <c r="E19" s="206" t="s">
        <v>84</v>
      </c>
      <c r="F19" s="206" t="s">
        <v>84</v>
      </c>
      <c r="G19" s="53"/>
      <c r="H19" s="53"/>
      <c r="I19" s="53" t="s">
        <v>84</v>
      </c>
      <c r="J19" s="53" t="s">
        <v>5</v>
      </c>
      <c r="K19" s="53" t="s">
        <v>98</v>
      </c>
      <c r="L19" s="161" t="s">
        <v>5</v>
      </c>
      <c r="M19" s="161" t="s">
        <v>84</v>
      </c>
      <c r="N19" s="53" t="s">
        <v>5</v>
      </c>
      <c r="O19" s="53"/>
      <c r="P19" s="53" t="s">
        <v>5</v>
      </c>
      <c r="Q19" s="53" t="s">
        <v>3</v>
      </c>
      <c r="R19" s="53" t="s">
        <v>3</v>
      </c>
      <c r="S19" s="206"/>
      <c r="T19" s="206" t="s">
        <v>5</v>
      </c>
      <c r="U19" s="53" t="s">
        <v>3</v>
      </c>
      <c r="V19" s="53" t="s">
        <v>3</v>
      </c>
      <c r="W19" s="53"/>
      <c r="X19" s="53"/>
      <c r="Y19" s="53" t="s">
        <v>84</v>
      </c>
      <c r="Z19" s="206" t="s">
        <v>5</v>
      </c>
      <c r="AA19" s="206" t="s">
        <v>3</v>
      </c>
      <c r="AB19" s="53" t="s">
        <v>3</v>
      </c>
      <c r="AC19" s="53"/>
      <c r="AD19" s="53"/>
      <c r="AE19" s="53" t="s">
        <v>84</v>
      </c>
      <c r="AF19" s="53" t="s">
        <v>5</v>
      </c>
      <c r="AG19" s="40">
        <f t="shared" si="11"/>
        <v>14</v>
      </c>
      <c r="AH19" s="39">
        <f t="shared" si="1"/>
        <v>6</v>
      </c>
      <c r="AI19" s="39">
        <f t="shared" si="12"/>
        <v>11</v>
      </c>
      <c r="AJ19" s="39">
        <f t="shared" si="3"/>
        <v>0</v>
      </c>
      <c r="AK19" s="39">
        <f t="shared" si="4"/>
        <v>0</v>
      </c>
      <c r="AL19" s="39">
        <f t="shared" si="5"/>
        <v>0</v>
      </c>
      <c r="AM19" s="39">
        <f t="shared" si="6"/>
        <v>0</v>
      </c>
      <c r="AN19" s="38">
        <f t="shared" si="7"/>
        <v>0</v>
      </c>
      <c r="AO19" s="37">
        <f t="shared" si="8"/>
        <v>31</v>
      </c>
      <c r="AP19" s="196"/>
      <c r="AR19" s="63">
        <v>8</v>
      </c>
      <c r="AS19" s="85">
        <v>9</v>
      </c>
      <c r="AT19" s="85">
        <v>9</v>
      </c>
      <c r="AU19" s="85">
        <v>8</v>
      </c>
      <c r="AV19" s="104">
        <v>8</v>
      </c>
      <c r="AW19" s="120">
        <v>9</v>
      </c>
      <c r="AX19" s="120">
        <v>8</v>
      </c>
      <c r="AY19" s="95">
        <f t="shared" si="9"/>
        <v>11</v>
      </c>
      <c r="AZ19" s="51">
        <v>1</v>
      </c>
      <c r="BA19" s="81">
        <v>3</v>
      </c>
      <c r="BB19" s="81">
        <v>1</v>
      </c>
      <c r="BC19" s="81">
        <v>1</v>
      </c>
      <c r="BD19" s="81">
        <v>2</v>
      </c>
      <c r="BE19" s="81"/>
      <c r="BF19" s="50">
        <f t="shared" si="10"/>
        <v>78</v>
      </c>
    </row>
    <row r="20" spans="1:58" ht="13.5" customHeight="1" thickBot="1">
      <c r="A20" s="24" t="s">
        <v>18</v>
      </c>
      <c r="B20" s="142" t="s">
        <v>3</v>
      </c>
      <c r="C20" s="53"/>
      <c r="D20" s="53" t="s">
        <v>5</v>
      </c>
      <c r="E20" s="206" t="s">
        <v>5</v>
      </c>
      <c r="F20" s="206"/>
      <c r="G20" s="53" t="s">
        <v>3</v>
      </c>
      <c r="H20" s="53" t="s">
        <v>3</v>
      </c>
      <c r="I20" s="53"/>
      <c r="J20" s="53"/>
      <c r="K20" s="53" t="s">
        <v>5</v>
      </c>
      <c r="L20" s="161" t="s">
        <v>84</v>
      </c>
      <c r="M20" s="161" t="s">
        <v>5</v>
      </c>
      <c r="N20" s="53" t="s">
        <v>84</v>
      </c>
      <c r="O20" s="53" t="s">
        <v>5</v>
      </c>
      <c r="P20" s="53"/>
      <c r="Q20" s="53"/>
      <c r="R20" s="53" t="s">
        <v>96</v>
      </c>
      <c r="S20" s="206" t="s">
        <v>68</v>
      </c>
      <c r="T20" s="206" t="s">
        <v>3</v>
      </c>
      <c r="U20" s="53" t="s">
        <v>3</v>
      </c>
      <c r="V20" s="53"/>
      <c r="W20" s="53"/>
      <c r="X20" s="53" t="s">
        <v>84</v>
      </c>
      <c r="Y20" s="53" t="s">
        <v>84</v>
      </c>
      <c r="Z20" s="206" t="s">
        <v>5</v>
      </c>
      <c r="AA20" s="206" t="s">
        <v>84</v>
      </c>
      <c r="AB20" s="53" t="s">
        <v>5</v>
      </c>
      <c r="AC20" s="53" t="s">
        <v>5</v>
      </c>
      <c r="AD20" s="53" t="s">
        <v>5</v>
      </c>
      <c r="AE20" s="53"/>
      <c r="AF20" s="53" t="s">
        <v>3</v>
      </c>
      <c r="AG20" s="40">
        <f t="shared" si="11"/>
        <v>16</v>
      </c>
      <c r="AH20" s="39">
        <f t="shared" si="1"/>
        <v>6</v>
      </c>
      <c r="AI20" s="39">
        <f t="shared" si="12"/>
        <v>9</v>
      </c>
      <c r="AJ20" s="39">
        <f t="shared" si="3"/>
        <v>0</v>
      </c>
      <c r="AK20" s="39">
        <f t="shared" si="4"/>
        <v>0</v>
      </c>
      <c r="AL20" s="39">
        <f t="shared" si="5"/>
        <v>0</v>
      </c>
      <c r="AM20" s="39">
        <f t="shared" si="6"/>
        <v>0</v>
      </c>
      <c r="AN20" s="38">
        <f t="shared" si="7"/>
        <v>0</v>
      </c>
      <c r="AO20" s="37">
        <f t="shared" si="8"/>
        <v>31</v>
      </c>
      <c r="AP20" s="196"/>
      <c r="AR20" s="63">
        <v>10</v>
      </c>
      <c r="AS20" s="85">
        <v>10</v>
      </c>
      <c r="AT20" s="85">
        <v>10</v>
      </c>
      <c r="AU20" s="85">
        <v>9</v>
      </c>
      <c r="AV20" s="104">
        <v>8</v>
      </c>
      <c r="AW20" s="120">
        <v>10</v>
      </c>
      <c r="AX20" s="120">
        <v>6</v>
      </c>
      <c r="AY20" s="95">
        <f t="shared" si="9"/>
        <v>9</v>
      </c>
      <c r="AZ20" s="51"/>
      <c r="BA20" s="81">
        <v>1</v>
      </c>
      <c r="BB20" s="81"/>
      <c r="BC20" s="81"/>
      <c r="BD20" s="81">
        <v>2</v>
      </c>
      <c r="BE20" s="81">
        <v>1</v>
      </c>
      <c r="BF20" s="50">
        <f t="shared" si="10"/>
        <v>75</v>
      </c>
    </row>
    <row r="21" spans="1:58" ht="13.5" customHeight="1" thickBot="1">
      <c r="A21" s="24" t="s">
        <v>17</v>
      </c>
      <c r="B21" s="142"/>
      <c r="C21" s="53"/>
      <c r="D21" s="53" t="s">
        <v>84</v>
      </c>
      <c r="E21" s="206"/>
      <c r="F21" s="206" t="s">
        <v>5</v>
      </c>
      <c r="G21" s="53" t="s">
        <v>84</v>
      </c>
      <c r="H21" s="53" t="s">
        <v>5</v>
      </c>
      <c r="I21" s="53" t="s">
        <v>3</v>
      </c>
      <c r="J21" s="53"/>
      <c r="K21" s="53" t="s">
        <v>5</v>
      </c>
      <c r="L21" s="161" t="s">
        <v>5</v>
      </c>
      <c r="M21" s="161"/>
      <c r="N21" s="53" t="s">
        <v>3</v>
      </c>
      <c r="O21" s="53" t="s">
        <v>3</v>
      </c>
      <c r="P21" s="53"/>
      <c r="Q21" s="53" t="s">
        <v>5</v>
      </c>
      <c r="R21" s="53"/>
      <c r="S21" s="206" t="s">
        <v>84</v>
      </c>
      <c r="T21" s="206" t="s">
        <v>5</v>
      </c>
      <c r="U21" s="53" t="s">
        <v>92</v>
      </c>
      <c r="V21" s="53" t="s">
        <v>84</v>
      </c>
      <c r="W21" s="53" t="s">
        <v>3</v>
      </c>
      <c r="X21" s="53"/>
      <c r="Y21" s="53" t="s">
        <v>3</v>
      </c>
      <c r="Z21" s="206"/>
      <c r="AA21" s="206" t="s">
        <v>5</v>
      </c>
      <c r="AB21" s="53" t="s">
        <v>84</v>
      </c>
      <c r="AC21" s="53" t="s">
        <v>3</v>
      </c>
      <c r="AD21" s="53"/>
      <c r="AE21" s="53" t="s">
        <v>93</v>
      </c>
      <c r="AF21" s="53" t="s">
        <v>5</v>
      </c>
      <c r="AG21" s="40">
        <f t="shared" si="11"/>
        <v>15</v>
      </c>
      <c r="AH21" s="39">
        <f t="shared" si="1"/>
        <v>6</v>
      </c>
      <c r="AI21" s="39">
        <f t="shared" si="12"/>
        <v>10</v>
      </c>
      <c r="AJ21" s="39">
        <f t="shared" si="3"/>
        <v>0</v>
      </c>
      <c r="AK21" s="39">
        <f t="shared" si="4"/>
        <v>0</v>
      </c>
      <c r="AL21" s="39">
        <f t="shared" si="5"/>
        <v>0</v>
      </c>
      <c r="AM21" s="39">
        <f t="shared" si="6"/>
        <v>0</v>
      </c>
      <c r="AN21" s="38">
        <f t="shared" si="7"/>
        <v>0</v>
      </c>
      <c r="AO21" s="37">
        <f t="shared" si="8"/>
        <v>31</v>
      </c>
      <c r="AP21" s="196"/>
      <c r="AR21" s="63">
        <v>9</v>
      </c>
      <c r="AS21" s="85">
        <v>9</v>
      </c>
      <c r="AT21" s="85">
        <v>7</v>
      </c>
      <c r="AU21" s="85">
        <v>9</v>
      </c>
      <c r="AV21" s="104">
        <v>8</v>
      </c>
      <c r="AW21" s="120">
        <v>10</v>
      </c>
      <c r="AX21" s="120">
        <v>6</v>
      </c>
      <c r="AY21" s="95">
        <f t="shared" si="9"/>
        <v>10</v>
      </c>
      <c r="AZ21" s="51"/>
      <c r="BA21" s="81">
        <v>3</v>
      </c>
      <c r="BB21" s="81">
        <v>3</v>
      </c>
      <c r="BC21" s="81"/>
      <c r="BD21" s="81">
        <v>3</v>
      </c>
      <c r="BE21" s="81"/>
      <c r="BF21" s="50">
        <f t="shared" si="10"/>
        <v>77</v>
      </c>
    </row>
    <row r="22" spans="1:58" ht="13.5" customHeight="1" thickBot="1">
      <c r="A22" s="87" t="s">
        <v>16</v>
      </c>
      <c r="B22" s="142"/>
      <c r="C22" s="53"/>
      <c r="D22" s="53" t="s">
        <v>3</v>
      </c>
      <c r="E22" s="206" t="s">
        <v>3</v>
      </c>
      <c r="F22" s="206" t="s">
        <v>3</v>
      </c>
      <c r="G22" s="53"/>
      <c r="H22" s="53" t="s">
        <v>5</v>
      </c>
      <c r="I22" s="53" t="s">
        <v>84</v>
      </c>
      <c r="J22" s="53" t="s">
        <v>5</v>
      </c>
      <c r="K22" s="53" t="s">
        <v>5</v>
      </c>
      <c r="L22" s="161" t="s">
        <v>84</v>
      </c>
      <c r="M22" s="161" t="s">
        <v>5</v>
      </c>
      <c r="N22" s="53"/>
      <c r="O22" s="53"/>
      <c r="P22" s="53" t="s">
        <v>95</v>
      </c>
      <c r="Q22" s="53" t="s">
        <v>68</v>
      </c>
      <c r="R22" s="53" t="s">
        <v>95</v>
      </c>
      <c r="S22" s="206"/>
      <c r="T22" s="206" t="s">
        <v>84</v>
      </c>
      <c r="U22" s="53"/>
      <c r="V22" s="53"/>
      <c r="W22" s="53" t="s">
        <v>84</v>
      </c>
      <c r="X22" s="53" t="s">
        <v>84</v>
      </c>
      <c r="Y22" s="53" t="s">
        <v>5</v>
      </c>
      <c r="Z22" s="206" t="s">
        <v>84</v>
      </c>
      <c r="AA22" s="206" t="s">
        <v>5</v>
      </c>
      <c r="AB22" s="53" t="s">
        <v>3</v>
      </c>
      <c r="AC22" s="53" t="s">
        <v>3</v>
      </c>
      <c r="AD22" s="53" t="s">
        <v>3</v>
      </c>
      <c r="AE22" s="53"/>
      <c r="AF22" s="53" t="s">
        <v>5</v>
      </c>
      <c r="AG22" s="40">
        <f t="shared" si="11"/>
        <v>16</v>
      </c>
      <c r="AH22" s="39">
        <f t="shared" si="1"/>
        <v>6</v>
      </c>
      <c r="AI22" s="39">
        <f t="shared" si="12"/>
        <v>9</v>
      </c>
      <c r="AJ22" s="39">
        <f t="shared" si="3"/>
        <v>0</v>
      </c>
      <c r="AK22" s="39">
        <f t="shared" si="4"/>
        <v>0</v>
      </c>
      <c r="AL22" s="39">
        <f t="shared" si="5"/>
        <v>0</v>
      </c>
      <c r="AM22" s="39">
        <f t="shared" si="6"/>
        <v>0</v>
      </c>
      <c r="AN22" s="38">
        <f t="shared" si="7"/>
        <v>0</v>
      </c>
      <c r="AO22" s="37">
        <f t="shared" si="8"/>
        <v>31</v>
      </c>
      <c r="AP22" s="196"/>
      <c r="AR22" s="63">
        <v>9</v>
      </c>
      <c r="AS22" s="85">
        <v>8</v>
      </c>
      <c r="AT22" s="85">
        <v>10</v>
      </c>
      <c r="AU22" s="85">
        <v>10</v>
      </c>
      <c r="AV22" s="104">
        <v>7</v>
      </c>
      <c r="AW22" s="120">
        <v>9</v>
      </c>
      <c r="AX22" s="120">
        <v>8</v>
      </c>
      <c r="AY22" s="95">
        <f t="shared" si="9"/>
        <v>9</v>
      </c>
      <c r="AZ22" s="51">
        <v>1</v>
      </c>
      <c r="BA22" s="81">
        <v>1</v>
      </c>
      <c r="BB22" s="81">
        <v>2</v>
      </c>
      <c r="BC22" s="81"/>
      <c r="BD22" s="81">
        <v>3</v>
      </c>
      <c r="BE22" s="81"/>
      <c r="BF22" s="50">
        <f t="shared" si="10"/>
        <v>77</v>
      </c>
    </row>
    <row r="23" spans="1:58" ht="13.5" customHeight="1" thickBot="1">
      <c r="A23" s="24" t="s">
        <v>61</v>
      </c>
      <c r="B23" s="142" t="s">
        <v>3</v>
      </c>
      <c r="C23" s="53" t="s">
        <v>3</v>
      </c>
      <c r="D23" s="53"/>
      <c r="E23" s="206"/>
      <c r="F23" s="206" t="s">
        <v>5</v>
      </c>
      <c r="G23" s="53" t="s">
        <v>5</v>
      </c>
      <c r="H23" s="53" t="s">
        <v>5</v>
      </c>
      <c r="I23" s="53" t="s">
        <v>84</v>
      </c>
      <c r="J23" s="53" t="s">
        <v>3</v>
      </c>
      <c r="K23" s="53" t="s">
        <v>3</v>
      </c>
      <c r="L23" s="161"/>
      <c r="M23" s="161"/>
      <c r="N23" s="53" t="s">
        <v>84</v>
      </c>
      <c r="O23" s="53" t="s">
        <v>5</v>
      </c>
      <c r="P23" s="53" t="s">
        <v>5</v>
      </c>
      <c r="Q23" s="53" t="s">
        <v>84</v>
      </c>
      <c r="R23" s="53" t="s">
        <v>5</v>
      </c>
      <c r="S23" s="206"/>
      <c r="T23" s="206"/>
      <c r="U23" s="53" t="s">
        <v>5</v>
      </c>
      <c r="V23" s="53" t="s">
        <v>5</v>
      </c>
      <c r="W23" s="53" t="s">
        <v>84</v>
      </c>
      <c r="X23" s="53" t="s">
        <v>5</v>
      </c>
      <c r="Y23" s="53"/>
      <c r="Z23" s="206"/>
      <c r="AA23" s="206" t="s">
        <v>3</v>
      </c>
      <c r="AB23" s="53"/>
      <c r="AC23" s="53" t="s">
        <v>84</v>
      </c>
      <c r="AD23" s="53" t="s">
        <v>84</v>
      </c>
      <c r="AE23" s="53" t="s">
        <v>5</v>
      </c>
      <c r="AF23" s="53" t="s">
        <v>3</v>
      </c>
      <c r="AG23" s="40">
        <f t="shared" si="11"/>
        <v>16</v>
      </c>
      <c r="AH23" s="39">
        <f t="shared" si="1"/>
        <v>6</v>
      </c>
      <c r="AI23" s="39">
        <f t="shared" si="12"/>
        <v>9</v>
      </c>
      <c r="AJ23" s="39">
        <f t="shared" si="3"/>
        <v>0</v>
      </c>
      <c r="AK23" s="39">
        <f t="shared" si="4"/>
        <v>0</v>
      </c>
      <c r="AL23" s="39">
        <f t="shared" si="5"/>
        <v>0</v>
      </c>
      <c r="AM23" s="39">
        <f t="shared" si="6"/>
        <v>0</v>
      </c>
      <c r="AN23" s="38">
        <f t="shared" si="7"/>
        <v>0</v>
      </c>
      <c r="AO23" s="37">
        <f t="shared" si="8"/>
        <v>31</v>
      </c>
      <c r="AP23" s="196"/>
      <c r="AR23" s="63">
        <v>9</v>
      </c>
      <c r="AS23" s="85">
        <v>8</v>
      </c>
      <c r="AT23" s="85">
        <v>11</v>
      </c>
      <c r="AU23" s="85">
        <v>9</v>
      </c>
      <c r="AV23" s="105">
        <v>9</v>
      </c>
      <c r="AW23" s="121">
        <v>9</v>
      </c>
      <c r="AX23" s="121">
        <v>8</v>
      </c>
      <c r="AY23" s="95">
        <f t="shared" si="9"/>
        <v>9</v>
      </c>
      <c r="AZ23" s="62"/>
      <c r="BA23" s="77">
        <v>2</v>
      </c>
      <c r="BB23" s="77">
        <v>1</v>
      </c>
      <c r="BC23" s="77"/>
      <c r="BD23" s="77">
        <v>2</v>
      </c>
      <c r="BE23" s="77">
        <v>1</v>
      </c>
      <c r="BF23" s="50">
        <f>SUM(AR23:BE23)</f>
        <v>78</v>
      </c>
    </row>
    <row r="24" spans="1:58" ht="13.5" customHeight="1" thickBot="1">
      <c r="A24" s="24" t="s">
        <v>15</v>
      </c>
      <c r="B24" s="142" t="s">
        <v>5</v>
      </c>
      <c r="C24" s="53" t="s">
        <v>5</v>
      </c>
      <c r="D24" s="53"/>
      <c r="E24" s="206" t="s">
        <v>5</v>
      </c>
      <c r="F24" s="206"/>
      <c r="G24" s="53" t="s">
        <v>84</v>
      </c>
      <c r="H24" s="53" t="s">
        <v>5</v>
      </c>
      <c r="I24" s="53" t="s">
        <v>3</v>
      </c>
      <c r="J24" s="53" t="s">
        <v>3</v>
      </c>
      <c r="K24" s="53" t="s">
        <v>3</v>
      </c>
      <c r="L24" s="161"/>
      <c r="M24" s="161"/>
      <c r="N24" s="53" t="s">
        <v>3</v>
      </c>
      <c r="O24" s="53"/>
      <c r="P24" s="53" t="s">
        <v>5</v>
      </c>
      <c r="Q24" s="53" t="s">
        <v>84</v>
      </c>
      <c r="R24" s="53" t="s">
        <v>84</v>
      </c>
      <c r="S24" s="206" t="s">
        <v>84</v>
      </c>
      <c r="T24" s="206"/>
      <c r="U24" s="53"/>
      <c r="V24" s="53" t="s">
        <v>3</v>
      </c>
      <c r="W24" s="53" t="s">
        <v>3</v>
      </c>
      <c r="X24" s="53"/>
      <c r="Y24" s="53" t="s">
        <v>84</v>
      </c>
      <c r="Z24" s="206" t="s">
        <v>84</v>
      </c>
      <c r="AA24" s="206" t="s">
        <v>5</v>
      </c>
      <c r="AB24" s="53" t="s">
        <v>5</v>
      </c>
      <c r="AC24" s="53" t="s">
        <v>5</v>
      </c>
      <c r="AD24" s="53" t="s">
        <v>84</v>
      </c>
      <c r="AE24" s="53"/>
      <c r="AF24" s="53" t="s">
        <v>84</v>
      </c>
      <c r="AG24" s="40">
        <f t="shared" si="11"/>
        <v>16</v>
      </c>
      <c r="AH24" s="39">
        <f t="shared" si="1"/>
        <v>6</v>
      </c>
      <c r="AI24" s="39">
        <f t="shared" si="12"/>
        <v>9</v>
      </c>
      <c r="AJ24" s="39">
        <f t="shared" si="3"/>
        <v>0</v>
      </c>
      <c r="AK24" s="39">
        <f t="shared" si="4"/>
        <v>0</v>
      </c>
      <c r="AL24" s="39">
        <f t="shared" si="5"/>
        <v>0</v>
      </c>
      <c r="AM24" s="39">
        <f t="shared" si="6"/>
        <v>0</v>
      </c>
      <c r="AN24" s="38">
        <f t="shared" si="7"/>
        <v>0</v>
      </c>
      <c r="AO24" s="37">
        <f t="shared" si="8"/>
        <v>31</v>
      </c>
      <c r="AP24" s="196"/>
      <c r="AR24" s="63">
        <v>10</v>
      </c>
      <c r="AS24" s="85">
        <v>8</v>
      </c>
      <c r="AT24" s="85">
        <v>11</v>
      </c>
      <c r="AU24" s="85">
        <v>9</v>
      </c>
      <c r="AV24" s="104">
        <v>6</v>
      </c>
      <c r="AW24" s="120">
        <v>8</v>
      </c>
      <c r="AX24" s="120">
        <v>8</v>
      </c>
      <c r="AY24" s="95">
        <f t="shared" si="9"/>
        <v>9</v>
      </c>
      <c r="AZ24" s="51"/>
      <c r="BA24" s="81">
        <v>1</v>
      </c>
      <c r="BB24" s="81">
        <v>2</v>
      </c>
      <c r="BC24" s="81">
        <v>1</v>
      </c>
      <c r="BD24" s="81">
        <v>3</v>
      </c>
      <c r="BE24" s="81">
        <v>1</v>
      </c>
      <c r="BF24" s="50">
        <f>SUM(AR24:BE24)</f>
        <v>77</v>
      </c>
    </row>
    <row r="25" spans="1:58" ht="13.5" customHeight="1" thickBot="1">
      <c r="A25" s="134" t="s">
        <v>14</v>
      </c>
      <c r="B25" s="143" t="s">
        <v>84</v>
      </c>
      <c r="C25" s="53" t="s">
        <v>84</v>
      </c>
      <c r="D25" s="53" t="s">
        <v>84</v>
      </c>
      <c r="E25" s="206" t="s">
        <v>3</v>
      </c>
      <c r="F25" s="206"/>
      <c r="G25" s="53" t="s">
        <v>5</v>
      </c>
      <c r="H25" s="53" t="s">
        <v>84</v>
      </c>
      <c r="I25" s="53" t="s">
        <v>5</v>
      </c>
      <c r="J25" s="53" t="s">
        <v>3</v>
      </c>
      <c r="K25" s="53" t="s">
        <v>3</v>
      </c>
      <c r="L25" s="161"/>
      <c r="M25" s="161"/>
      <c r="N25" s="53" t="s">
        <v>5</v>
      </c>
      <c r="O25" s="53" t="s">
        <v>3</v>
      </c>
      <c r="P25" s="53"/>
      <c r="Q25" s="53" t="s">
        <v>84</v>
      </c>
      <c r="R25" s="53"/>
      <c r="S25" s="206" t="s">
        <v>5</v>
      </c>
      <c r="T25" s="206" t="s">
        <v>3</v>
      </c>
      <c r="U25" s="53" t="s">
        <v>3</v>
      </c>
      <c r="V25" s="53"/>
      <c r="W25" s="53" t="s">
        <v>5</v>
      </c>
      <c r="X25" s="53"/>
      <c r="Y25" s="53" t="s">
        <v>5</v>
      </c>
      <c r="Z25" s="206" t="s">
        <v>5</v>
      </c>
      <c r="AA25" s="206" t="s">
        <v>5</v>
      </c>
      <c r="AB25" s="53"/>
      <c r="AC25" s="53"/>
      <c r="AD25" s="53" t="s">
        <v>84</v>
      </c>
      <c r="AE25" s="53" t="s">
        <v>5</v>
      </c>
      <c r="AF25" s="53" t="s">
        <v>84</v>
      </c>
      <c r="AG25" s="40">
        <f t="shared" si="11"/>
        <v>16</v>
      </c>
      <c r="AH25" s="39">
        <f t="shared" si="1"/>
        <v>6</v>
      </c>
      <c r="AI25" s="39">
        <f t="shared" si="12"/>
        <v>9</v>
      </c>
      <c r="AJ25" s="39">
        <f t="shared" si="3"/>
        <v>0</v>
      </c>
      <c r="AK25" s="39">
        <f t="shared" si="4"/>
        <v>0</v>
      </c>
      <c r="AL25" s="39">
        <f t="shared" si="5"/>
        <v>0</v>
      </c>
      <c r="AM25" s="39">
        <f t="shared" si="6"/>
        <v>0</v>
      </c>
      <c r="AN25" s="38">
        <f t="shared" si="7"/>
        <v>0</v>
      </c>
      <c r="AO25" s="37">
        <f t="shared" si="8"/>
        <v>31</v>
      </c>
      <c r="AP25" s="196"/>
      <c r="AR25" s="63">
        <v>9</v>
      </c>
      <c r="AS25" s="85">
        <v>7</v>
      </c>
      <c r="AT25" s="85">
        <v>10</v>
      </c>
      <c r="AU25" s="85">
        <v>9</v>
      </c>
      <c r="AV25" s="104">
        <v>8</v>
      </c>
      <c r="AW25" s="120">
        <v>9</v>
      </c>
      <c r="AX25" s="120">
        <v>8</v>
      </c>
      <c r="AY25" s="95">
        <f t="shared" si="9"/>
        <v>9</v>
      </c>
      <c r="AZ25" s="51">
        <v>1</v>
      </c>
      <c r="BA25" s="81">
        <v>2</v>
      </c>
      <c r="BB25" s="81">
        <v>2</v>
      </c>
      <c r="BC25" s="81"/>
      <c r="BD25" s="81">
        <v>3</v>
      </c>
      <c r="BE25" s="81">
        <v>1</v>
      </c>
      <c r="BF25" s="50">
        <f>SUM(AR25:BE25)</f>
        <v>78</v>
      </c>
    </row>
    <row r="26" spans="1:58" ht="13.5" customHeight="1" thickBot="1">
      <c r="A26" s="24" t="s">
        <v>13</v>
      </c>
      <c r="B26" s="144"/>
      <c r="C26" s="43" t="s">
        <v>5</v>
      </c>
      <c r="D26" s="53" t="s">
        <v>5</v>
      </c>
      <c r="E26" s="207" t="s">
        <v>5</v>
      </c>
      <c r="F26" s="207" t="s">
        <v>68</v>
      </c>
      <c r="G26" s="43" t="s">
        <v>5</v>
      </c>
      <c r="H26" s="43" t="s">
        <v>84</v>
      </c>
      <c r="I26" s="43" t="s">
        <v>5</v>
      </c>
      <c r="J26" s="43" t="s">
        <v>5</v>
      </c>
      <c r="K26" s="43" t="s">
        <v>5</v>
      </c>
      <c r="L26" s="162"/>
      <c r="M26" s="162"/>
      <c r="N26" s="43" t="s">
        <v>5</v>
      </c>
      <c r="O26" s="43" t="s">
        <v>3</v>
      </c>
      <c r="P26" s="43" t="s">
        <v>3</v>
      </c>
      <c r="Q26" s="43"/>
      <c r="R26" s="43" t="s">
        <v>84</v>
      </c>
      <c r="S26" s="207" t="s">
        <v>5</v>
      </c>
      <c r="T26" s="207"/>
      <c r="U26" s="43" t="s">
        <v>5</v>
      </c>
      <c r="V26" s="43" t="s">
        <v>3</v>
      </c>
      <c r="W26" s="43"/>
      <c r="X26" s="43" t="s">
        <v>84</v>
      </c>
      <c r="Y26" s="43" t="s">
        <v>5</v>
      </c>
      <c r="Z26" s="207" t="s">
        <v>3</v>
      </c>
      <c r="AA26" s="207"/>
      <c r="AB26" s="43" t="s">
        <v>5</v>
      </c>
      <c r="AC26" s="43" t="s">
        <v>84</v>
      </c>
      <c r="AD26" s="43" t="s">
        <v>3</v>
      </c>
      <c r="AE26" s="43" t="s">
        <v>3</v>
      </c>
      <c r="AF26" s="43"/>
      <c r="AG26" s="40">
        <f t="shared" si="11"/>
        <v>17</v>
      </c>
      <c r="AH26" s="39">
        <f t="shared" si="1"/>
        <v>6</v>
      </c>
      <c r="AI26" s="39">
        <f t="shared" si="12"/>
        <v>8</v>
      </c>
      <c r="AJ26" s="39">
        <f t="shared" si="3"/>
        <v>0</v>
      </c>
      <c r="AK26" s="39">
        <f t="shared" si="4"/>
        <v>0</v>
      </c>
      <c r="AL26" s="39">
        <f t="shared" si="5"/>
        <v>0</v>
      </c>
      <c r="AM26" s="39">
        <f t="shared" si="6"/>
        <v>0</v>
      </c>
      <c r="AN26" s="38">
        <f t="shared" si="7"/>
        <v>0</v>
      </c>
      <c r="AO26" s="37">
        <f t="shared" si="8"/>
        <v>31</v>
      </c>
      <c r="AP26" s="196"/>
      <c r="AR26" s="63">
        <v>10</v>
      </c>
      <c r="AS26" s="85">
        <v>9</v>
      </c>
      <c r="AT26" s="85">
        <v>9</v>
      </c>
      <c r="AU26" s="85">
        <v>9</v>
      </c>
      <c r="AV26" s="104">
        <v>8</v>
      </c>
      <c r="AW26" s="120">
        <v>8</v>
      </c>
      <c r="AX26" s="120">
        <v>10</v>
      </c>
      <c r="AY26" s="95">
        <f t="shared" si="9"/>
        <v>8</v>
      </c>
      <c r="AZ26" s="51"/>
      <c r="BA26" s="81">
        <v>2</v>
      </c>
      <c r="BB26" s="81">
        <v>1</v>
      </c>
      <c r="BC26" s="81">
        <v>1</v>
      </c>
      <c r="BD26" s="81">
        <v>3</v>
      </c>
      <c r="BE26" s="81"/>
      <c r="BF26" s="50">
        <f t="shared" si="10"/>
        <v>78</v>
      </c>
    </row>
    <row r="27" spans="1:58" ht="13.5" customHeight="1" thickBot="1">
      <c r="A27" s="97" t="s">
        <v>12</v>
      </c>
      <c r="B27" s="145"/>
      <c r="C27" s="72" t="s">
        <v>84</v>
      </c>
      <c r="D27" s="72" t="s">
        <v>5</v>
      </c>
      <c r="E27" s="208" t="s">
        <v>84</v>
      </c>
      <c r="F27" s="208"/>
      <c r="G27" s="72" t="s">
        <v>5</v>
      </c>
      <c r="H27" s="72" t="s">
        <v>84</v>
      </c>
      <c r="I27" s="72" t="s">
        <v>3</v>
      </c>
      <c r="J27" s="72"/>
      <c r="K27" s="72"/>
      <c r="L27" s="163" t="s">
        <v>3</v>
      </c>
      <c r="M27" s="163" t="s">
        <v>3</v>
      </c>
      <c r="N27" s="72" t="s">
        <v>3</v>
      </c>
      <c r="O27" s="72"/>
      <c r="P27" s="72" t="s">
        <v>84</v>
      </c>
      <c r="Q27" s="72" t="s">
        <v>5</v>
      </c>
      <c r="R27" s="72" t="s">
        <v>5</v>
      </c>
      <c r="S27" s="208" t="s">
        <v>5</v>
      </c>
      <c r="T27" s="208"/>
      <c r="U27" s="72" t="s">
        <v>84</v>
      </c>
      <c r="V27" s="72" t="s">
        <v>84</v>
      </c>
      <c r="W27" s="72" t="s">
        <v>84</v>
      </c>
      <c r="X27" s="72" t="s">
        <v>5</v>
      </c>
      <c r="Y27" s="72"/>
      <c r="Z27" s="208" t="s">
        <v>3</v>
      </c>
      <c r="AA27" s="208"/>
      <c r="AB27" s="72" t="s">
        <v>5</v>
      </c>
      <c r="AC27" s="72" t="s">
        <v>84</v>
      </c>
      <c r="AD27" s="72" t="s">
        <v>5</v>
      </c>
      <c r="AE27" s="72" t="s">
        <v>3</v>
      </c>
      <c r="AF27" s="72"/>
      <c r="AG27" s="75">
        <f t="shared" si="11"/>
        <v>16</v>
      </c>
      <c r="AH27" s="193">
        <f t="shared" si="1"/>
        <v>6</v>
      </c>
      <c r="AI27" s="39">
        <f t="shared" si="12"/>
        <v>9</v>
      </c>
      <c r="AJ27" s="193">
        <f t="shared" si="3"/>
        <v>0</v>
      </c>
      <c r="AK27" s="193">
        <f t="shared" si="4"/>
        <v>0</v>
      </c>
      <c r="AL27" s="193">
        <f t="shared" si="5"/>
        <v>0</v>
      </c>
      <c r="AM27" s="193">
        <f t="shared" si="6"/>
        <v>0</v>
      </c>
      <c r="AN27" s="59">
        <f t="shared" si="7"/>
        <v>0</v>
      </c>
      <c r="AO27" s="195">
        <f t="shared" si="8"/>
        <v>31</v>
      </c>
      <c r="AP27" s="196"/>
      <c r="AR27" s="63">
        <v>10</v>
      </c>
      <c r="AS27" s="85">
        <v>11</v>
      </c>
      <c r="AT27" s="85">
        <v>11</v>
      </c>
      <c r="AU27" s="85">
        <v>8</v>
      </c>
      <c r="AV27" s="105">
        <v>8</v>
      </c>
      <c r="AW27" s="121">
        <v>11</v>
      </c>
      <c r="AX27" s="121">
        <v>9</v>
      </c>
      <c r="AY27" s="95">
        <f t="shared" si="9"/>
        <v>9</v>
      </c>
      <c r="AZ27" s="49"/>
      <c r="BA27" s="82"/>
      <c r="BB27" s="82"/>
      <c r="BC27" s="82"/>
      <c r="BD27" s="82"/>
      <c r="BE27" s="82"/>
      <c r="BF27" s="50">
        <f t="shared" si="10"/>
        <v>77</v>
      </c>
    </row>
    <row r="28" spans="1:58" ht="13.5" customHeight="1" thickBot="1">
      <c r="A28" s="135" t="s">
        <v>11</v>
      </c>
      <c r="B28" s="146" t="s">
        <v>5</v>
      </c>
      <c r="C28" s="73" t="s">
        <v>3</v>
      </c>
      <c r="D28" s="73"/>
      <c r="E28" s="209" t="s">
        <v>84</v>
      </c>
      <c r="F28" s="209" t="s">
        <v>84</v>
      </c>
      <c r="G28" s="73"/>
      <c r="H28" s="187" t="s">
        <v>3</v>
      </c>
      <c r="I28" s="73" t="s">
        <v>3</v>
      </c>
      <c r="J28" s="73"/>
      <c r="K28" s="73" t="s">
        <v>5</v>
      </c>
      <c r="L28" s="164" t="s">
        <v>5</v>
      </c>
      <c r="M28" s="164" t="s">
        <v>84</v>
      </c>
      <c r="N28" s="73" t="s">
        <v>5</v>
      </c>
      <c r="O28" s="73" t="s">
        <v>3</v>
      </c>
      <c r="P28" s="73"/>
      <c r="Q28" s="73" t="s">
        <v>5</v>
      </c>
      <c r="R28" s="73" t="s">
        <v>5</v>
      </c>
      <c r="S28" s="209" t="s">
        <v>5</v>
      </c>
      <c r="T28" s="209"/>
      <c r="U28" s="73" t="s">
        <v>84</v>
      </c>
      <c r="V28" s="73" t="s">
        <v>84</v>
      </c>
      <c r="W28" s="73" t="s">
        <v>3</v>
      </c>
      <c r="X28" s="73"/>
      <c r="Y28" s="73" t="s">
        <v>5</v>
      </c>
      <c r="Z28" s="209" t="s">
        <v>5</v>
      </c>
      <c r="AA28" s="209" t="s">
        <v>84</v>
      </c>
      <c r="AB28" s="73" t="s">
        <v>3</v>
      </c>
      <c r="AC28" s="73"/>
      <c r="AD28" s="73"/>
      <c r="AE28" s="73" t="s">
        <v>84</v>
      </c>
      <c r="AF28" s="73" t="s">
        <v>5</v>
      </c>
      <c r="AG28" s="48">
        <f t="shared" si="11"/>
        <v>17</v>
      </c>
      <c r="AH28" s="192">
        <f t="shared" si="1"/>
        <v>6</v>
      </c>
      <c r="AI28" s="192">
        <f>COUNTIF(B28:AF28,"")</f>
        <v>8</v>
      </c>
      <c r="AJ28" s="192">
        <f t="shared" si="3"/>
        <v>0</v>
      </c>
      <c r="AK28" s="192">
        <f t="shared" si="4"/>
        <v>0</v>
      </c>
      <c r="AL28" s="192">
        <f t="shared" si="5"/>
        <v>0</v>
      </c>
      <c r="AM28" s="192">
        <f t="shared" si="6"/>
        <v>0</v>
      </c>
      <c r="AN28" s="46">
        <f t="shared" si="7"/>
        <v>0</v>
      </c>
      <c r="AO28" s="37">
        <f t="shared" si="8"/>
        <v>31</v>
      </c>
      <c r="AP28" s="196"/>
      <c r="AR28" s="63">
        <v>9</v>
      </c>
      <c r="AS28" s="85">
        <v>9</v>
      </c>
      <c r="AT28" s="85">
        <v>11</v>
      </c>
      <c r="AU28" s="85">
        <v>8</v>
      </c>
      <c r="AV28" s="106">
        <v>9</v>
      </c>
      <c r="AW28" s="120">
        <v>9</v>
      </c>
      <c r="AX28" s="120">
        <v>8</v>
      </c>
      <c r="AY28" s="95">
        <f t="shared" si="9"/>
        <v>8</v>
      </c>
      <c r="AZ28" s="44">
        <v>1</v>
      </c>
      <c r="BA28" s="83"/>
      <c r="BB28" s="83">
        <v>1</v>
      </c>
      <c r="BC28" s="83"/>
      <c r="BD28" s="83">
        <v>2</v>
      </c>
      <c r="BE28" s="83">
        <v>1</v>
      </c>
      <c r="BF28" s="50">
        <f>SUM(AR28:BE28)</f>
        <v>76</v>
      </c>
    </row>
    <row r="29" spans="1:58" ht="13.5" customHeight="1" thickBot="1">
      <c r="A29" s="24" t="s">
        <v>10</v>
      </c>
      <c r="B29" s="147" t="s">
        <v>3</v>
      </c>
      <c r="C29" s="43"/>
      <c r="D29" s="43"/>
      <c r="E29" s="207" t="s">
        <v>5</v>
      </c>
      <c r="F29" s="207" t="s">
        <v>5</v>
      </c>
      <c r="G29" s="43" t="s">
        <v>5</v>
      </c>
      <c r="H29" s="43" t="s">
        <v>104</v>
      </c>
      <c r="I29" s="188" t="s">
        <v>105</v>
      </c>
      <c r="J29" s="43"/>
      <c r="K29" s="43" t="s">
        <v>84</v>
      </c>
      <c r="L29" s="162" t="s">
        <v>84</v>
      </c>
      <c r="M29" s="162" t="s">
        <v>5</v>
      </c>
      <c r="N29" s="43"/>
      <c r="O29" s="43"/>
      <c r="P29" s="43" t="s">
        <v>68</v>
      </c>
      <c r="Q29" s="43" t="s">
        <v>68</v>
      </c>
      <c r="R29" s="43" t="s">
        <v>68</v>
      </c>
      <c r="S29" s="207" t="s">
        <v>100</v>
      </c>
      <c r="T29" s="207" t="s">
        <v>3</v>
      </c>
      <c r="U29" s="43"/>
      <c r="V29" s="188" t="s">
        <v>3</v>
      </c>
      <c r="W29" s="188" t="s">
        <v>3</v>
      </c>
      <c r="X29" s="43"/>
      <c r="Y29" s="43" t="s">
        <v>5</v>
      </c>
      <c r="Z29" s="207" t="s">
        <v>84</v>
      </c>
      <c r="AA29" s="207" t="s">
        <v>5</v>
      </c>
      <c r="AB29" s="43" t="s">
        <v>5</v>
      </c>
      <c r="AC29" s="43" t="s">
        <v>3</v>
      </c>
      <c r="AD29" s="43"/>
      <c r="AE29" s="43" t="s">
        <v>5</v>
      </c>
      <c r="AF29" s="43" t="s">
        <v>5</v>
      </c>
      <c r="AG29" s="40">
        <f t="shared" si="11"/>
        <v>17</v>
      </c>
      <c r="AH29" s="39">
        <f t="shared" si="1"/>
        <v>6</v>
      </c>
      <c r="AI29" s="39">
        <f t="shared" si="12"/>
        <v>8</v>
      </c>
      <c r="AJ29" s="39">
        <f t="shared" si="3"/>
        <v>0</v>
      </c>
      <c r="AK29" s="39">
        <f t="shared" si="4"/>
        <v>0</v>
      </c>
      <c r="AL29" s="39">
        <f t="shared" si="5"/>
        <v>0</v>
      </c>
      <c r="AM29" s="39">
        <f t="shared" si="6"/>
        <v>0</v>
      </c>
      <c r="AN29" s="38">
        <f t="shared" si="7"/>
        <v>0</v>
      </c>
      <c r="AO29" s="37">
        <f t="shared" si="8"/>
        <v>31</v>
      </c>
      <c r="AP29" s="196"/>
      <c r="AR29" s="63">
        <v>9</v>
      </c>
      <c r="AS29" s="85">
        <v>8</v>
      </c>
      <c r="AT29" s="85">
        <v>11</v>
      </c>
      <c r="AU29" s="85">
        <v>8</v>
      </c>
      <c r="AV29" s="104">
        <v>8</v>
      </c>
      <c r="AW29" s="120">
        <v>9</v>
      </c>
      <c r="AX29" s="120">
        <v>8</v>
      </c>
      <c r="AY29" s="95">
        <f t="shared" si="9"/>
        <v>8</v>
      </c>
      <c r="AZ29" s="42"/>
      <c r="BA29" s="84">
        <v>2</v>
      </c>
      <c r="BB29" s="89">
        <v>1</v>
      </c>
      <c r="BC29" s="89">
        <v>1</v>
      </c>
      <c r="BD29" s="89">
        <v>2</v>
      </c>
      <c r="BE29" s="89">
        <v>1</v>
      </c>
      <c r="BF29" s="50">
        <f>SUM(AR29:BE29)</f>
        <v>76</v>
      </c>
    </row>
    <row r="30" spans="1:58" ht="13.5" customHeight="1" thickBot="1">
      <c r="A30" s="87" t="s">
        <v>49</v>
      </c>
      <c r="B30" s="147"/>
      <c r="C30" s="43"/>
      <c r="D30" s="43" t="s">
        <v>3</v>
      </c>
      <c r="E30" s="207" t="s">
        <v>3</v>
      </c>
      <c r="F30" s="207" t="s">
        <v>3</v>
      </c>
      <c r="G30" s="43"/>
      <c r="H30" s="43" t="s">
        <v>84</v>
      </c>
      <c r="I30" s="53" t="s">
        <v>84</v>
      </c>
      <c r="J30" s="53" t="s">
        <v>5</v>
      </c>
      <c r="K30" s="43"/>
      <c r="L30" s="162" t="s">
        <v>5</v>
      </c>
      <c r="M30" s="162" t="s">
        <v>3</v>
      </c>
      <c r="N30" s="43"/>
      <c r="O30" s="43" t="s">
        <v>5</v>
      </c>
      <c r="P30" s="43" t="s">
        <v>5</v>
      </c>
      <c r="Q30" s="43" t="s">
        <v>5</v>
      </c>
      <c r="R30" s="43" t="s">
        <v>5</v>
      </c>
      <c r="S30" s="207"/>
      <c r="T30" s="207" t="s">
        <v>84</v>
      </c>
      <c r="U30" s="43" t="s">
        <v>3</v>
      </c>
      <c r="V30" s="43"/>
      <c r="W30" s="43" t="s">
        <v>5</v>
      </c>
      <c r="X30" s="43" t="s">
        <v>5</v>
      </c>
      <c r="Y30" s="43" t="s">
        <v>5</v>
      </c>
      <c r="Z30" s="207"/>
      <c r="AA30" s="207" t="s">
        <v>3</v>
      </c>
      <c r="AB30" s="53"/>
      <c r="AC30" s="53" t="s">
        <v>5</v>
      </c>
      <c r="AD30" s="53" t="s">
        <v>5</v>
      </c>
      <c r="AE30" s="53" t="s">
        <v>5</v>
      </c>
      <c r="AF30" s="53" t="s">
        <v>84</v>
      </c>
      <c r="AG30" s="40">
        <f t="shared" si="11"/>
        <v>16</v>
      </c>
      <c r="AH30" s="39">
        <f t="shared" si="1"/>
        <v>6</v>
      </c>
      <c r="AI30" s="39">
        <f t="shared" si="12"/>
        <v>9</v>
      </c>
      <c r="AJ30" s="39">
        <f t="shared" si="3"/>
        <v>0</v>
      </c>
      <c r="AK30" s="39">
        <f t="shared" si="4"/>
        <v>0</v>
      </c>
      <c r="AL30" s="39">
        <f t="shared" si="5"/>
        <v>0</v>
      </c>
      <c r="AM30" s="39">
        <f t="shared" si="6"/>
        <v>0</v>
      </c>
      <c r="AN30" s="38">
        <f t="shared" si="7"/>
        <v>0</v>
      </c>
      <c r="AO30" s="37">
        <f t="shared" si="8"/>
        <v>31</v>
      </c>
      <c r="AP30" s="196"/>
      <c r="AR30" s="63">
        <v>9</v>
      </c>
      <c r="AS30" s="85">
        <v>8</v>
      </c>
      <c r="AT30" s="85">
        <v>10</v>
      </c>
      <c r="AU30" s="85">
        <v>8</v>
      </c>
      <c r="AV30" s="104">
        <v>8</v>
      </c>
      <c r="AW30" s="120">
        <v>9</v>
      </c>
      <c r="AX30" s="120">
        <v>8</v>
      </c>
      <c r="AY30" s="95">
        <f t="shared" si="9"/>
        <v>9</v>
      </c>
      <c r="AZ30" s="42"/>
      <c r="BA30" s="84">
        <v>2</v>
      </c>
      <c r="BB30" s="89">
        <v>2</v>
      </c>
      <c r="BC30" s="89">
        <v>1</v>
      </c>
      <c r="BD30" s="89">
        <v>2</v>
      </c>
      <c r="BE30" s="89"/>
      <c r="BF30" s="50">
        <f t="shared" si="10"/>
        <v>76</v>
      </c>
    </row>
    <row r="31" spans="1:58" ht="13.5" customHeight="1" thickBot="1">
      <c r="A31" s="24" t="s">
        <v>9</v>
      </c>
      <c r="B31" s="143"/>
      <c r="C31" s="43" t="s">
        <v>5</v>
      </c>
      <c r="D31" s="43" t="s">
        <v>5</v>
      </c>
      <c r="E31" s="206" t="s">
        <v>5</v>
      </c>
      <c r="F31" s="207"/>
      <c r="G31" s="43" t="s">
        <v>84</v>
      </c>
      <c r="H31" s="43" t="s">
        <v>5</v>
      </c>
      <c r="I31" s="43" t="s">
        <v>5</v>
      </c>
      <c r="J31" s="43" t="s">
        <v>84</v>
      </c>
      <c r="K31" s="43" t="s">
        <v>5</v>
      </c>
      <c r="L31" s="162"/>
      <c r="M31" s="162"/>
      <c r="N31" s="43" t="s">
        <v>3</v>
      </c>
      <c r="O31" s="43"/>
      <c r="P31" s="43" t="s">
        <v>5</v>
      </c>
      <c r="Q31" s="43" t="s">
        <v>3</v>
      </c>
      <c r="R31" s="43" t="s">
        <v>3</v>
      </c>
      <c r="S31" s="207"/>
      <c r="T31" s="207" t="s">
        <v>5</v>
      </c>
      <c r="U31" s="43" t="s">
        <v>5</v>
      </c>
      <c r="V31" s="43"/>
      <c r="W31" s="43"/>
      <c r="X31" s="43" t="s">
        <v>97</v>
      </c>
      <c r="Y31" s="43" t="s">
        <v>68</v>
      </c>
      <c r="Z31" s="207" t="s">
        <v>101</v>
      </c>
      <c r="AA31" s="207" t="s">
        <v>68</v>
      </c>
      <c r="AB31" s="188" t="s">
        <v>3</v>
      </c>
      <c r="AC31" s="188" t="s">
        <v>3</v>
      </c>
      <c r="AD31" s="43" t="s">
        <v>3</v>
      </c>
      <c r="AE31" s="43"/>
      <c r="AF31" s="43" t="s">
        <v>84</v>
      </c>
      <c r="AG31" s="40">
        <f t="shared" si="11"/>
        <v>16</v>
      </c>
      <c r="AH31" s="39">
        <f t="shared" si="1"/>
        <v>6</v>
      </c>
      <c r="AI31" s="39">
        <f t="shared" si="12"/>
        <v>9</v>
      </c>
      <c r="AJ31" s="39">
        <f t="shared" si="3"/>
        <v>0</v>
      </c>
      <c r="AK31" s="39">
        <f t="shared" si="4"/>
        <v>0</v>
      </c>
      <c r="AL31" s="39">
        <f t="shared" si="5"/>
        <v>0</v>
      </c>
      <c r="AM31" s="39">
        <f t="shared" si="6"/>
        <v>0</v>
      </c>
      <c r="AN31" s="38">
        <f t="shared" si="7"/>
        <v>0</v>
      </c>
      <c r="AO31" s="37">
        <f t="shared" si="8"/>
        <v>31</v>
      </c>
      <c r="AP31" s="196"/>
      <c r="AR31" s="63">
        <v>8</v>
      </c>
      <c r="AS31" s="85">
        <v>8</v>
      </c>
      <c r="AT31" s="85">
        <v>11</v>
      </c>
      <c r="AU31" s="85">
        <v>8</v>
      </c>
      <c r="AV31" s="104">
        <v>8</v>
      </c>
      <c r="AW31" s="120">
        <v>9</v>
      </c>
      <c r="AX31" s="120">
        <v>8</v>
      </c>
      <c r="AY31" s="95">
        <f t="shared" si="9"/>
        <v>9</v>
      </c>
      <c r="AZ31" s="42">
        <v>1</v>
      </c>
      <c r="BA31" s="84">
        <v>2</v>
      </c>
      <c r="BB31" s="89">
        <v>1</v>
      </c>
      <c r="BC31" s="89">
        <v>1</v>
      </c>
      <c r="BD31" s="89">
        <v>2</v>
      </c>
      <c r="BE31" s="89"/>
      <c r="BF31" s="50">
        <f t="shared" si="10"/>
        <v>76</v>
      </c>
    </row>
    <row r="32" spans="1:58" ht="13.5" customHeight="1" thickBot="1">
      <c r="A32" s="24" t="s">
        <v>8</v>
      </c>
      <c r="B32" s="147"/>
      <c r="C32" s="43" t="s">
        <v>84</v>
      </c>
      <c r="D32" s="43" t="s">
        <v>5</v>
      </c>
      <c r="E32" s="207" t="s">
        <v>5</v>
      </c>
      <c r="F32" s="207"/>
      <c r="G32" s="43" t="s">
        <v>5</v>
      </c>
      <c r="H32" s="43" t="s">
        <v>89</v>
      </c>
      <c r="I32" s="43" t="s">
        <v>103</v>
      </c>
      <c r="J32" s="43" t="s">
        <v>3</v>
      </c>
      <c r="K32" s="43"/>
      <c r="L32" s="162"/>
      <c r="M32" s="162" t="s">
        <v>5</v>
      </c>
      <c r="N32" s="188" t="s">
        <v>3</v>
      </c>
      <c r="O32" s="43"/>
      <c r="P32" s="43" t="s">
        <v>5</v>
      </c>
      <c r="Q32" s="43" t="s">
        <v>5</v>
      </c>
      <c r="R32" s="43" t="s">
        <v>84</v>
      </c>
      <c r="S32" s="207" t="s">
        <v>90</v>
      </c>
      <c r="T32" s="207"/>
      <c r="U32" s="43" t="s">
        <v>5</v>
      </c>
      <c r="V32" s="43" t="s">
        <v>5</v>
      </c>
      <c r="W32" s="43" t="s">
        <v>5</v>
      </c>
      <c r="X32" s="53" t="s">
        <v>3</v>
      </c>
      <c r="Y32" s="43" t="s">
        <v>3</v>
      </c>
      <c r="Z32" s="207"/>
      <c r="AA32" s="206"/>
      <c r="AB32" s="53" t="s">
        <v>5</v>
      </c>
      <c r="AC32" s="53" t="s">
        <v>84</v>
      </c>
      <c r="AD32" s="53" t="s">
        <v>84</v>
      </c>
      <c r="AE32" s="53" t="s">
        <v>3</v>
      </c>
      <c r="AF32" s="43"/>
      <c r="AG32" s="40">
        <f t="shared" si="11"/>
        <v>16</v>
      </c>
      <c r="AH32" s="39">
        <f t="shared" si="1"/>
        <v>6</v>
      </c>
      <c r="AI32" s="39">
        <f t="shared" si="12"/>
        <v>9</v>
      </c>
      <c r="AJ32" s="39">
        <f t="shared" si="3"/>
        <v>0</v>
      </c>
      <c r="AK32" s="39">
        <f t="shared" si="4"/>
        <v>0</v>
      </c>
      <c r="AL32" s="39">
        <f t="shared" si="5"/>
        <v>0</v>
      </c>
      <c r="AM32" s="39">
        <f t="shared" si="6"/>
        <v>0</v>
      </c>
      <c r="AN32" s="38">
        <f t="shared" si="7"/>
        <v>0</v>
      </c>
      <c r="AO32" s="37">
        <f t="shared" si="8"/>
        <v>31</v>
      </c>
      <c r="AP32" s="196"/>
      <c r="AR32" s="63">
        <v>9</v>
      </c>
      <c r="AS32" s="85">
        <v>8</v>
      </c>
      <c r="AT32" s="85">
        <v>11</v>
      </c>
      <c r="AU32" s="85">
        <v>8</v>
      </c>
      <c r="AV32" s="104">
        <v>9</v>
      </c>
      <c r="AW32" s="120">
        <v>9</v>
      </c>
      <c r="AX32" s="120">
        <v>8</v>
      </c>
      <c r="AY32" s="95">
        <f t="shared" si="9"/>
        <v>9</v>
      </c>
      <c r="AZ32" s="42"/>
      <c r="BA32" s="84">
        <v>2</v>
      </c>
      <c r="BB32" s="89">
        <v>1</v>
      </c>
      <c r="BC32" s="89"/>
      <c r="BD32" s="89">
        <v>2</v>
      </c>
      <c r="BE32" s="89"/>
      <c r="BF32" s="50">
        <f t="shared" si="10"/>
        <v>76</v>
      </c>
    </row>
    <row r="33" spans="1:58" ht="13.5" customHeight="1" thickBot="1">
      <c r="A33" s="24" t="s">
        <v>6</v>
      </c>
      <c r="B33" s="147"/>
      <c r="C33" s="43" t="s">
        <v>5</v>
      </c>
      <c r="D33" s="43" t="s">
        <v>5</v>
      </c>
      <c r="E33" s="207" t="s">
        <v>84</v>
      </c>
      <c r="F33" s="207"/>
      <c r="G33" s="43" t="s">
        <v>5</v>
      </c>
      <c r="H33" s="43" t="s">
        <v>5</v>
      </c>
      <c r="I33" s="43" t="s">
        <v>5</v>
      </c>
      <c r="J33" s="43" t="s">
        <v>5</v>
      </c>
      <c r="K33" s="43" t="s">
        <v>5</v>
      </c>
      <c r="L33" s="162"/>
      <c r="M33" s="162"/>
      <c r="N33" s="43" t="s">
        <v>5</v>
      </c>
      <c r="O33" s="43" t="s">
        <v>5</v>
      </c>
      <c r="P33" s="43" t="s">
        <v>84</v>
      </c>
      <c r="Q33" s="43" t="s">
        <v>84</v>
      </c>
      <c r="R33" s="43" t="s">
        <v>5</v>
      </c>
      <c r="S33" s="207"/>
      <c r="T33" s="207"/>
      <c r="U33" s="43"/>
      <c r="V33" s="43" t="s">
        <v>5</v>
      </c>
      <c r="W33" s="43" t="s">
        <v>5</v>
      </c>
      <c r="X33" s="43" t="s">
        <v>5</v>
      </c>
      <c r="Y33" s="43"/>
      <c r="Z33" s="207" t="s">
        <v>5</v>
      </c>
      <c r="AA33" s="207" t="s">
        <v>5</v>
      </c>
      <c r="AB33" s="43" t="s">
        <v>5</v>
      </c>
      <c r="AC33" s="43" t="s">
        <v>5</v>
      </c>
      <c r="AD33" s="43"/>
      <c r="AE33" s="43" t="s">
        <v>84</v>
      </c>
      <c r="AF33" s="43" t="s">
        <v>5</v>
      </c>
      <c r="AG33" s="40">
        <f t="shared" si="11"/>
        <v>22</v>
      </c>
      <c r="AH33" s="39">
        <f t="shared" si="1"/>
        <v>0</v>
      </c>
      <c r="AI33" s="39">
        <f t="shared" si="12"/>
        <v>9</v>
      </c>
      <c r="AJ33" s="39">
        <f t="shared" si="3"/>
        <v>0</v>
      </c>
      <c r="AK33" s="39">
        <f t="shared" si="4"/>
        <v>0</v>
      </c>
      <c r="AL33" s="39">
        <f t="shared" si="5"/>
        <v>0</v>
      </c>
      <c r="AM33" s="39">
        <f t="shared" si="6"/>
        <v>0</v>
      </c>
      <c r="AN33" s="38">
        <f t="shared" si="7"/>
        <v>0</v>
      </c>
      <c r="AO33" s="37">
        <f t="shared" si="8"/>
        <v>31</v>
      </c>
      <c r="AP33" s="196"/>
      <c r="AR33" s="63">
        <v>8</v>
      </c>
      <c r="AS33" s="85">
        <v>8</v>
      </c>
      <c r="AT33" s="85">
        <v>11</v>
      </c>
      <c r="AU33" s="85">
        <v>8</v>
      </c>
      <c r="AV33" s="104">
        <v>9</v>
      </c>
      <c r="AW33" s="120">
        <v>10</v>
      </c>
      <c r="AX33" s="120">
        <v>8</v>
      </c>
      <c r="AY33" s="95">
        <f t="shared" si="9"/>
        <v>9</v>
      </c>
      <c r="AZ33" s="42">
        <v>1</v>
      </c>
      <c r="BA33" s="84">
        <v>2</v>
      </c>
      <c r="BB33" s="89">
        <v>1</v>
      </c>
      <c r="BC33" s="89"/>
      <c r="BD33" s="89">
        <v>1</v>
      </c>
      <c r="BE33" s="89"/>
      <c r="BF33" s="50">
        <f t="shared" si="10"/>
        <v>76</v>
      </c>
    </row>
    <row r="34" spans="1:58" ht="13.5" customHeight="1" thickBot="1">
      <c r="A34" s="16" t="s">
        <v>55</v>
      </c>
      <c r="B34" s="148" t="s">
        <v>84</v>
      </c>
      <c r="C34" s="86"/>
      <c r="D34" s="86" t="s">
        <v>84</v>
      </c>
      <c r="E34" s="210" t="s">
        <v>5</v>
      </c>
      <c r="F34" s="210" t="s">
        <v>5</v>
      </c>
      <c r="G34" s="86"/>
      <c r="H34" s="86" t="s">
        <v>5</v>
      </c>
      <c r="I34" s="86" t="s">
        <v>5</v>
      </c>
      <c r="J34" s="86" t="s">
        <v>5</v>
      </c>
      <c r="K34" s="86" t="s">
        <v>3</v>
      </c>
      <c r="L34" s="165" t="s">
        <v>3</v>
      </c>
      <c r="M34" s="165"/>
      <c r="N34" s="86" t="s">
        <v>84</v>
      </c>
      <c r="O34" s="189" t="s">
        <v>3</v>
      </c>
      <c r="P34" s="189" t="s">
        <v>3</v>
      </c>
      <c r="Q34" s="86"/>
      <c r="R34" s="86"/>
      <c r="S34" s="210" t="s">
        <v>84</v>
      </c>
      <c r="T34" s="210" t="s">
        <v>5</v>
      </c>
      <c r="U34" s="86" t="s">
        <v>5</v>
      </c>
      <c r="V34" s="86" t="s">
        <v>3</v>
      </c>
      <c r="W34" s="86"/>
      <c r="X34" s="86" t="s">
        <v>5</v>
      </c>
      <c r="Y34" s="86" t="s">
        <v>5</v>
      </c>
      <c r="Z34" s="210" t="s">
        <v>3</v>
      </c>
      <c r="AA34" s="210"/>
      <c r="AB34" s="86" t="s">
        <v>84</v>
      </c>
      <c r="AC34" s="86" t="s">
        <v>5</v>
      </c>
      <c r="AD34" s="86" t="s">
        <v>5</v>
      </c>
      <c r="AE34" s="86" t="s">
        <v>5</v>
      </c>
      <c r="AF34" s="86"/>
      <c r="AG34" s="40">
        <f t="shared" si="11"/>
        <v>17</v>
      </c>
      <c r="AH34" s="39">
        <f t="shared" si="1"/>
        <v>6</v>
      </c>
      <c r="AI34" s="39">
        <f t="shared" si="12"/>
        <v>8</v>
      </c>
      <c r="AJ34" s="39">
        <f t="shared" si="3"/>
        <v>0</v>
      </c>
      <c r="AK34" s="39">
        <f t="shared" si="4"/>
        <v>0</v>
      </c>
      <c r="AL34" s="39">
        <f t="shared" si="5"/>
        <v>0</v>
      </c>
      <c r="AM34" s="39">
        <f t="shared" si="6"/>
        <v>0</v>
      </c>
      <c r="AN34" s="38">
        <f t="shared" si="7"/>
        <v>0</v>
      </c>
      <c r="AO34" s="37">
        <f t="shared" si="8"/>
        <v>31</v>
      </c>
      <c r="AP34" s="196"/>
      <c r="AR34" s="63">
        <v>9</v>
      </c>
      <c r="AS34" s="85">
        <v>8</v>
      </c>
      <c r="AT34" s="85">
        <v>12</v>
      </c>
      <c r="AU34" s="85">
        <v>8</v>
      </c>
      <c r="AV34" s="104">
        <v>8</v>
      </c>
      <c r="AW34" s="120">
        <v>9</v>
      </c>
      <c r="AX34" s="120">
        <v>8</v>
      </c>
      <c r="AY34" s="95">
        <f t="shared" si="9"/>
        <v>8</v>
      </c>
      <c r="AZ34" s="42"/>
      <c r="BA34" s="84">
        <v>2</v>
      </c>
      <c r="BB34" s="89"/>
      <c r="BC34" s="89">
        <v>1</v>
      </c>
      <c r="BD34" s="89">
        <v>2</v>
      </c>
      <c r="BE34" s="89">
        <v>1</v>
      </c>
      <c r="BF34" s="50">
        <f>SUM(AR34:BE34)</f>
        <v>76</v>
      </c>
    </row>
    <row r="35" spans="1:58" ht="13.5" customHeight="1" thickBot="1">
      <c r="A35" s="10" t="s">
        <v>56</v>
      </c>
      <c r="B35" s="149"/>
      <c r="C35" s="186" t="s">
        <v>3</v>
      </c>
      <c r="D35" s="41"/>
      <c r="E35" s="211"/>
      <c r="F35" s="211" t="s">
        <v>84</v>
      </c>
      <c r="G35" s="41" t="s">
        <v>3</v>
      </c>
      <c r="H35" s="41" t="s">
        <v>3</v>
      </c>
      <c r="I35" s="41"/>
      <c r="J35" s="41" t="s">
        <v>5</v>
      </c>
      <c r="K35" s="41" t="s">
        <v>5</v>
      </c>
      <c r="L35" s="173"/>
      <c r="M35" s="166" t="s">
        <v>5</v>
      </c>
      <c r="N35" s="41" t="s">
        <v>5</v>
      </c>
      <c r="O35" s="41" t="s">
        <v>84</v>
      </c>
      <c r="P35" s="41" t="s">
        <v>3</v>
      </c>
      <c r="Q35" s="186" t="s">
        <v>3</v>
      </c>
      <c r="R35" s="41"/>
      <c r="S35" s="211" t="s">
        <v>5</v>
      </c>
      <c r="T35" s="211"/>
      <c r="U35" s="41" t="s">
        <v>5</v>
      </c>
      <c r="V35" s="41" t="s">
        <v>5</v>
      </c>
      <c r="W35" s="41" t="s">
        <v>84</v>
      </c>
      <c r="X35" s="41" t="s">
        <v>84</v>
      </c>
      <c r="Y35" s="41" t="s">
        <v>84</v>
      </c>
      <c r="Z35" s="211"/>
      <c r="AA35" s="211"/>
      <c r="AB35" s="41" t="s">
        <v>5</v>
      </c>
      <c r="AC35" s="41" t="s">
        <v>5</v>
      </c>
      <c r="AD35" s="41" t="s">
        <v>5</v>
      </c>
      <c r="AE35" s="41" t="s">
        <v>5</v>
      </c>
      <c r="AF35" s="41" t="s">
        <v>3</v>
      </c>
      <c r="AG35" s="75">
        <f t="shared" si="11"/>
        <v>16</v>
      </c>
      <c r="AH35" s="193">
        <f t="shared" si="1"/>
        <v>6</v>
      </c>
      <c r="AI35" s="193">
        <f t="shared" si="12"/>
        <v>9</v>
      </c>
      <c r="AJ35" s="193">
        <f t="shared" si="3"/>
        <v>0</v>
      </c>
      <c r="AK35" s="193">
        <f t="shared" si="4"/>
        <v>0</v>
      </c>
      <c r="AL35" s="193">
        <f t="shared" si="5"/>
        <v>0</v>
      </c>
      <c r="AM35" s="193">
        <f>COUNTIF(B35:AF35,"병")+COUNTIF(B35:AF35,"청")+COUNTIF(B35:AF35,"휴")</f>
        <v>0</v>
      </c>
      <c r="AN35" s="59">
        <f t="shared" si="7"/>
        <v>0</v>
      </c>
      <c r="AO35" s="195">
        <f t="shared" si="8"/>
        <v>31</v>
      </c>
      <c r="AP35" s="196"/>
      <c r="AR35" s="63">
        <v>9</v>
      </c>
      <c r="AS35" s="85">
        <v>10</v>
      </c>
      <c r="AT35" s="85">
        <v>10</v>
      </c>
      <c r="AU35" s="85">
        <v>8</v>
      </c>
      <c r="AV35" s="104">
        <v>9</v>
      </c>
      <c r="AW35" s="120">
        <v>9</v>
      </c>
      <c r="AX35" s="120">
        <v>8</v>
      </c>
      <c r="AY35" s="95">
        <f t="shared" si="9"/>
        <v>9</v>
      </c>
      <c r="AZ35" s="42"/>
      <c r="BA35" s="42"/>
      <c r="BB35" s="42">
        <v>2</v>
      </c>
      <c r="BC35" s="42"/>
      <c r="BD35" s="42">
        <v>2</v>
      </c>
      <c r="BE35" s="42"/>
      <c r="BF35" s="50">
        <f t="shared" si="10"/>
        <v>76</v>
      </c>
    </row>
    <row r="36" spans="1:58" ht="13.5" customHeight="1" thickBot="1">
      <c r="A36" s="54" t="s">
        <v>4</v>
      </c>
      <c r="B36" s="150">
        <f>COUNTIF(B5:B35,"D")+COUNTIF(B5:B35,"D1")+COUNTIF(B5:B35,"D2")</f>
        <v>7</v>
      </c>
      <c r="C36" s="34">
        <f t="shared" ref="C36:AF36" si="13">COUNTIF(C5:C35,"D")+COUNTIF(C5:C35,"D1")+COUNTIF(C5:C35,"D2")</f>
        <v>17</v>
      </c>
      <c r="D36" s="34">
        <f t="shared" si="13"/>
        <v>18</v>
      </c>
      <c r="E36" s="212">
        <f t="shared" si="13"/>
        <v>15</v>
      </c>
      <c r="F36" s="212">
        <f t="shared" si="13"/>
        <v>12</v>
      </c>
      <c r="G36" s="34">
        <f t="shared" si="13"/>
        <v>19</v>
      </c>
      <c r="H36" s="34">
        <f t="shared" si="13"/>
        <v>23</v>
      </c>
      <c r="I36" s="34">
        <f t="shared" si="13"/>
        <v>22</v>
      </c>
      <c r="J36" s="34">
        <f t="shared" si="13"/>
        <v>21</v>
      </c>
      <c r="K36" s="34">
        <f t="shared" si="13"/>
        <v>22</v>
      </c>
      <c r="L36" s="167">
        <f t="shared" si="13"/>
        <v>10</v>
      </c>
      <c r="M36" s="167">
        <f t="shared" si="13"/>
        <v>10</v>
      </c>
      <c r="N36" s="34">
        <f t="shared" si="13"/>
        <v>20</v>
      </c>
      <c r="O36" s="34">
        <f t="shared" si="13"/>
        <v>16</v>
      </c>
      <c r="P36" s="34">
        <f t="shared" si="13"/>
        <v>21</v>
      </c>
      <c r="Q36" s="34">
        <f t="shared" si="13"/>
        <v>22</v>
      </c>
      <c r="R36" s="34">
        <f t="shared" si="13"/>
        <v>21</v>
      </c>
      <c r="S36" s="212">
        <f t="shared" si="13"/>
        <v>12</v>
      </c>
      <c r="T36" s="212">
        <f t="shared" si="13"/>
        <v>10</v>
      </c>
      <c r="U36" s="34">
        <f t="shared" si="13"/>
        <v>20</v>
      </c>
      <c r="V36" s="34">
        <f t="shared" si="13"/>
        <v>19</v>
      </c>
      <c r="W36" s="34">
        <f t="shared" si="13"/>
        <v>21</v>
      </c>
      <c r="X36" s="34">
        <f t="shared" si="13"/>
        <v>21</v>
      </c>
      <c r="Y36" s="34">
        <f t="shared" si="13"/>
        <v>21</v>
      </c>
      <c r="Z36" s="212">
        <f t="shared" si="13"/>
        <v>12</v>
      </c>
      <c r="AA36" s="212">
        <f t="shared" si="13"/>
        <v>13</v>
      </c>
      <c r="AB36" s="34">
        <f t="shared" si="13"/>
        <v>22</v>
      </c>
      <c r="AC36" s="34">
        <f t="shared" si="13"/>
        <v>20</v>
      </c>
      <c r="AD36" s="34">
        <f t="shared" si="13"/>
        <v>19</v>
      </c>
      <c r="AE36" s="34">
        <f t="shared" si="13"/>
        <v>21</v>
      </c>
      <c r="AF36" s="34">
        <f t="shared" si="13"/>
        <v>22</v>
      </c>
      <c r="AG36" s="33">
        <f>SUM(AG5:AG35)</f>
        <v>549</v>
      </c>
      <c r="AH36" s="76"/>
      <c r="AI36" s="33">
        <f t="shared" ref="AI36:AO36" si="14">SUM(AI5:AI35)</f>
        <v>292</v>
      </c>
      <c r="AJ36" s="33">
        <f t="shared" si="14"/>
        <v>0</v>
      </c>
      <c r="AK36" s="32">
        <f t="shared" si="14"/>
        <v>0</v>
      </c>
      <c r="AL36" s="31">
        <f t="shared" si="14"/>
        <v>0</v>
      </c>
      <c r="AM36" s="31">
        <f t="shared" si="14"/>
        <v>0</v>
      </c>
      <c r="AN36" s="30">
        <f t="shared" si="14"/>
        <v>0</v>
      </c>
      <c r="AO36" s="29">
        <f t="shared" si="14"/>
        <v>961</v>
      </c>
      <c r="AP36" s="28"/>
    </row>
    <row r="37" spans="1:58" ht="13.5" customHeight="1" thickBot="1">
      <c r="A37" s="24" t="s">
        <v>3</v>
      </c>
      <c r="B37" s="151">
        <f>COUNTIF(B5:B35,"N")+COUNTIF(B5:B35,"N2")</f>
        <v>3</v>
      </c>
      <c r="C37" s="27">
        <f t="shared" ref="C37:AF37" si="15">COUNTIF(C5:C35,"N")+COUNTIF(C5:C35,"N2")</f>
        <v>5</v>
      </c>
      <c r="D37" s="27">
        <f t="shared" si="15"/>
        <v>4</v>
      </c>
      <c r="E37" s="204">
        <f t="shared" si="15"/>
        <v>3</v>
      </c>
      <c r="F37" s="204">
        <f t="shared" si="15"/>
        <v>3</v>
      </c>
      <c r="G37" s="27">
        <f t="shared" si="15"/>
        <v>4</v>
      </c>
      <c r="H37" s="27">
        <f t="shared" si="15"/>
        <v>4</v>
      </c>
      <c r="I37" s="27">
        <f t="shared" si="15"/>
        <v>5</v>
      </c>
      <c r="J37" s="27">
        <f t="shared" si="15"/>
        <v>4</v>
      </c>
      <c r="K37" s="27">
        <f t="shared" si="15"/>
        <v>4</v>
      </c>
      <c r="L37" s="168">
        <f t="shared" si="15"/>
        <v>3</v>
      </c>
      <c r="M37" s="168">
        <f t="shared" si="15"/>
        <v>3</v>
      </c>
      <c r="N37" s="27">
        <f t="shared" si="15"/>
        <v>5</v>
      </c>
      <c r="O37" s="27">
        <f t="shared" si="15"/>
        <v>5</v>
      </c>
      <c r="P37" s="27">
        <f t="shared" si="15"/>
        <v>4</v>
      </c>
      <c r="Q37" s="27">
        <f t="shared" si="15"/>
        <v>4</v>
      </c>
      <c r="R37" s="27">
        <f t="shared" si="15"/>
        <v>4</v>
      </c>
      <c r="S37" s="204">
        <f t="shared" si="15"/>
        <v>3</v>
      </c>
      <c r="T37" s="204">
        <f t="shared" si="15"/>
        <v>3</v>
      </c>
      <c r="U37" s="27">
        <f t="shared" si="15"/>
        <v>4</v>
      </c>
      <c r="V37" s="27">
        <f t="shared" si="15"/>
        <v>5</v>
      </c>
      <c r="W37" s="27">
        <f t="shared" si="15"/>
        <v>4</v>
      </c>
      <c r="X37" s="27">
        <f t="shared" si="15"/>
        <v>3</v>
      </c>
      <c r="Y37" s="27">
        <f t="shared" si="15"/>
        <v>4</v>
      </c>
      <c r="Z37" s="204">
        <f t="shared" si="15"/>
        <v>3</v>
      </c>
      <c r="AA37" s="204">
        <f t="shared" si="15"/>
        <v>3</v>
      </c>
      <c r="AB37" s="27">
        <f t="shared" si="15"/>
        <v>5</v>
      </c>
      <c r="AC37" s="27">
        <f t="shared" si="15"/>
        <v>5</v>
      </c>
      <c r="AD37" s="27">
        <f t="shared" si="15"/>
        <v>4</v>
      </c>
      <c r="AE37" s="27">
        <f t="shared" si="15"/>
        <v>3</v>
      </c>
      <c r="AF37" s="27">
        <f t="shared" si="15"/>
        <v>4</v>
      </c>
      <c r="AG37" s="26"/>
      <c r="AH37" s="192">
        <f>SUM(B37:AF37)</f>
        <v>120</v>
      </c>
      <c r="AI37" s="14"/>
      <c r="AJ37" s="245"/>
      <c r="AK37" s="245"/>
      <c r="AL37" s="245"/>
      <c r="AM37" s="13"/>
      <c r="AN37" s="13"/>
      <c r="AO37" s="25">
        <f>SUM(AG36:AN36)</f>
        <v>841</v>
      </c>
      <c r="AP37" s="196"/>
    </row>
    <row r="38" spans="1:58" ht="13.5" customHeight="1" thickBot="1">
      <c r="A38" s="24" t="s">
        <v>2</v>
      </c>
      <c r="B38" s="152">
        <f>COUNTIF(B5:B35,"교")+COUNTIF(B5:B35,"출")+COUNTIF(B5:B35,"연")+COUNTIF(B5:B35,"반")</f>
        <v>0</v>
      </c>
      <c r="C38" s="23">
        <f t="shared" ref="C38:AF38" si="16">COUNTIF(C5:C35,"교")+COUNTIF(C5:C35,"출")+COUNTIF(C5:C35,"연")+COUNTIF(C5:C35,"반")</f>
        <v>0</v>
      </c>
      <c r="D38" s="23">
        <f t="shared" si="16"/>
        <v>0</v>
      </c>
      <c r="E38" s="213">
        <f t="shared" si="16"/>
        <v>0</v>
      </c>
      <c r="F38" s="213">
        <f t="shared" si="16"/>
        <v>0</v>
      </c>
      <c r="G38" s="23">
        <f t="shared" si="16"/>
        <v>0</v>
      </c>
      <c r="H38" s="23">
        <f t="shared" si="16"/>
        <v>0</v>
      </c>
      <c r="I38" s="23">
        <f t="shared" si="16"/>
        <v>0</v>
      </c>
      <c r="J38" s="23">
        <f t="shared" si="16"/>
        <v>0</v>
      </c>
      <c r="K38" s="23">
        <f t="shared" si="16"/>
        <v>0</v>
      </c>
      <c r="L38" s="169">
        <f t="shared" si="16"/>
        <v>0</v>
      </c>
      <c r="M38" s="169">
        <f t="shared" si="16"/>
        <v>0</v>
      </c>
      <c r="N38" s="23">
        <f t="shared" si="16"/>
        <v>0</v>
      </c>
      <c r="O38" s="23">
        <f t="shared" si="16"/>
        <v>0</v>
      </c>
      <c r="P38" s="23">
        <f t="shared" si="16"/>
        <v>0</v>
      </c>
      <c r="Q38" s="23">
        <f t="shared" si="16"/>
        <v>0</v>
      </c>
      <c r="R38" s="23">
        <f t="shared" si="16"/>
        <v>0</v>
      </c>
      <c r="S38" s="213">
        <f t="shared" si="16"/>
        <v>0</v>
      </c>
      <c r="T38" s="213">
        <f t="shared" si="16"/>
        <v>0</v>
      </c>
      <c r="U38" s="23">
        <f t="shared" si="16"/>
        <v>0</v>
      </c>
      <c r="V38" s="23">
        <f t="shared" si="16"/>
        <v>0</v>
      </c>
      <c r="W38" s="23">
        <f t="shared" si="16"/>
        <v>0</v>
      </c>
      <c r="X38" s="23">
        <f t="shared" si="16"/>
        <v>0</v>
      </c>
      <c r="Y38" s="23">
        <f t="shared" si="16"/>
        <v>0</v>
      </c>
      <c r="Z38" s="213">
        <f t="shared" si="16"/>
        <v>0</v>
      </c>
      <c r="AA38" s="213">
        <f t="shared" si="16"/>
        <v>0</v>
      </c>
      <c r="AB38" s="23">
        <f t="shared" si="16"/>
        <v>0</v>
      </c>
      <c r="AC38" s="23">
        <f t="shared" si="16"/>
        <v>0</v>
      </c>
      <c r="AD38" s="23">
        <f t="shared" si="16"/>
        <v>0</v>
      </c>
      <c r="AE38" s="23">
        <f t="shared" si="16"/>
        <v>0</v>
      </c>
      <c r="AF38" s="23">
        <f t="shared" si="16"/>
        <v>0</v>
      </c>
      <c r="AG38" s="22"/>
      <c r="AH38" s="198"/>
      <c r="AI38" s="21"/>
      <c r="AJ38" s="246">
        <f>SUM(B38:AF38)</f>
        <v>0</v>
      </c>
      <c r="AK38" s="247"/>
      <c r="AL38" s="248"/>
      <c r="AM38" s="20"/>
      <c r="AN38" s="19"/>
      <c r="AO38" s="18"/>
      <c r="AP38" s="17"/>
      <c r="AQ38" s="4"/>
      <c r="AR38" s="4"/>
      <c r="AS38" s="4"/>
      <c r="AT38" s="4"/>
      <c r="AU38" s="4"/>
      <c r="AV38" s="99"/>
      <c r="AW38" s="99"/>
      <c r="AX38" s="99"/>
      <c r="AY38" s="96"/>
    </row>
    <row r="39" spans="1:58" ht="13.5" customHeight="1">
      <c r="A39" s="74" t="s">
        <v>53</v>
      </c>
      <c r="B39" s="153">
        <f>COUNTIF(B5:B35,"청")+COUNTIF(B5:B35,"병")+COUNTIF(B5:B35,"코")+COUNTIF(B5:B35,"공")+COUNTIF(B5:B35,"휴")</f>
        <v>0</v>
      </c>
      <c r="C39" s="15">
        <f t="shared" ref="C39:AF39" si="17">COUNTIF(C5:C35,"청")+COUNTIF(C5:C35,"병")+COUNTIF(C5:C35,"코")+COUNTIF(C5:C35,"공")+COUNTIF(C5:C35,"휴")</f>
        <v>0</v>
      </c>
      <c r="D39" s="15">
        <f t="shared" si="17"/>
        <v>0</v>
      </c>
      <c r="E39" s="214">
        <f t="shared" si="17"/>
        <v>0</v>
      </c>
      <c r="F39" s="214">
        <f t="shared" si="17"/>
        <v>0</v>
      </c>
      <c r="G39" s="15">
        <f t="shared" si="17"/>
        <v>0</v>
      </c>
      <c r="H39" s="15">
        <f t="shared" si="17"/>
        <v>0</v>
      </c>
      <c r="I39" s="15">
        <f t="shared" si="17"/>
        <v>0</v>
      </c>
      <c r="J39" s="15">
        <f t="shared" si="17"/>
        <v>0</v>
      </c>
      <c r="K39" s="15">
        <f t="shared" si="17"/>
        <v>0</v>
      </c>
      <c r="L39" s="170">
        <f t="shared" si="17"/>
        <v>0</v>
      </c>
      <c r="M39" s="170">
        <f t="shared" si="17"/>
        <v>0</v>
      </c>
      <c r="N39" s="15">
        <f t="shared" si="17"/>
        <v>0</v>
      </c>
      <c r="O39" s="15">
        <f t="shared" si="17"/>
        <v>0</v>
      </c>
      <c r="P39" s="15">
        <f t="shared" si="17"/>
        <v>0</v>
      </c>
      <c r="Q39" s="15">
        <f t="shared" si="17"/>
        <v>0</v>
      </c>
      <c r="R39" s="15">
        <f t="shared" si="17"/>
        <v>0</v>
      </c>
      <c r="S39" s="214">
        <f t="shared" si="17"/>
        <v>0</v>
      </c>
      <c r="T39" s="214">
        <f t="shared" si="17"/>
        <v>0</v>
      </c>
      <c r="U39" s="15">
        <f t="shared" si="17"/>
        <v>0</v>
      </c>
      <c r="V39" s="15">
        <f t="shared" si="17"/>
        <v>0</v>
      </c>
      <c r="W39" s="15">
        <f t="shared" si="17"/>
        <v>0</v>
      </c>
      <c r="X39" s="15">
        <f t="shared" si="17"/>
        <v>0</v>
      </c>
      <c r="Y39" s="15">
        <f t="shared" si="17"/>
        <v>0</v>
      </c>
      <c r="Z39" s="214">
        <f t="shared" si="17"/>
        <v>0</v>
      </c>
      <c r="AA39" s="214">
        <f t="shared" si="17"/>
        <v>0</v>
      </c>
      <c r="AB39" s="15">
        <f t="shared" si="17"/>
        <v>0</v>
      </c>
      <c r="AC39" s="15">
        <f t="shared" si="17"/>
        <v>0</v>
      </c>
      <c r="AD39" s="15">
        <f t="shared" si="17"/>
        <v>0</v>
      </c>
      <c r="AE39" s="15">
        <f t="shared" si="17"/>
        <v>0</v>
      </c>
      <c r="AF39" s="15">
        <f t="shared" si="17"/>
        <v>0</v>
      </c>
      <c r="AG39" s="249">
        <f>SUM(B39:AF39)</f>
        <v>0</v>
      </c>
      <c r="AH39" s="250"/>
      <c r="AI39" s="250"/>
      <c r="AJ39" s="251" t="s">
        <v>60</v>
      </c>
      <c r="AK39" s="252"/>
      <c r="AL39" s="252"/>
      <c r="AM39" s="253"/>
      <c r="AN39" s="115"/>
      <c r="AO39" s="12"/>
      <c r="AP39" s="11"/>
      <c r="AQ39" s="4"/>
      <c r="AR39" s="4"/>
      <c r="AS39" s="4"/>
      <c r="AT39" s="4"/>
      <c r="AU39" s="4"/>
      <c r="AV39" s="99"/>
      <c r="AW39" s="99"/>
      <c r="AX39" s="99"/>
      <c r="AY39" s="96"/>
    </row>
    <row r="40" spans="1:58" ht="13.5" customHeight="1" thickBot="1">
      <c r="A40" s="16" t="s">
        <v>1</v>
      </c>
      <c r="B40" s="153">
        <f>COUNTIF(B5:B35,"보")</f>
        <v>0</v>
      </c>
      <c r="C40" s="15">
        <f t="shared" ref="C40:AF40" si="18">COUNTIF(C5:C35,"보")</f>
        <v>0</v>
      </c>
      <c r="D40" s="15">
        <f t="shared" si="18"/>
        <v>0</v>
      </c>
      <c r="E40" s="214">
        <f t="shared" si="18"/>
        <v>0</v>
      </c>
      <c r="F40" s="214">
        <f t="shared" si="18"/>
        <v>0</v>
      </c>
      <c r="G40" s="15">
        <f t="shared" si="18"/>
        <v>0</v>
      </c>
      <c r="H40" s="15">
        <f t="shared" si="18"/>
        <v>0</v>
      </c>
      <c r="I40" s="15">
        <f t="shared" si="18"/>
        <v>0</v>
      </c>
      <c r="J40" s="15">
        <f t="shared" si="18"/>
        <v>0</v>
      </c>
      <c r="K40" s="15">
        <f t="shared" si="18"/>
        <v>0</v>
      </c>
      <c r="L40" s="170">
        <f t="shared" si="18"/>
        <v>0</v>
      </c>
      <c r="M40" s="170">
        <f t="shared" si="18"/>
        <v>0</v>
      </c>
      <c r="N40" s="15">
        <f t="shared" si="18"/>
        <v>0</v>
      </c>
      <c r="O40" s="15">
        <f t="shared" si="18"/>
        <v>0</v>
      </c>
      <c r="P40" s="15">
        <f t="shared" si="18"/>
        <v>0</v>
      </c>
      <c r="Q40" s="15">
        <f t="shared" si="18"/>
        <v>0</v>
      </c>
      <c r="R40" s="15">
        <f t="shared" si="18"/>
        <v>0</v>
      </c>
      <c r="S40" s="214">
        <f t="shared" si="18"/>
        <v>0</v>
      </c>
      <c r="T40" s="214">
        <f t="shared" si="18"/>
        <v>0</v>
      </c>
      <c r="U40" s="15">
        <f t="shared" si="18"/>
        <v>0</v>
      </c>
      <c r="V40" s="15">
        <f t="shared" si="18"/>
        <v>0</v>
      </c>
      <c r="W40" s="15">
        <f t="shared" si="18"/>
        <v>0</v>
      </c>
      <c r="X40" s="15">
        <f t="shared" si="18"/>
        <v>0</v>
      </c>
      <c r="Y40" s="15">
        <f t="shared" si="18"/>
        <v>0</v>
      </c>
      <c r="Z40" s="214">
        <f t="shared" si="18"/>
        <v>0</v>
      </c>
      <c r="AA40" s="214">
        <f t="shared" si="18"/>
        <v>0</v>
      </c>
      <c r="AB40" s="15">
        <f t="shared" si="18"/>
        <v>0</v>
      </c>
      <c r="AC40" s="15">
        <f t="shared" si="18"/>
        <v>0</v>
      </c>
      <c r="AD40" s="15">
        <f t="shared" si="18"/>
        <v>0</v>
      </c>
      <c r="AE40" s="15">
        <f t="shared" si="18"/>
        <v>0</v>
      </c>
      <c r="AF40" s="15">
        <f t="shared" si="18"/>
        <v>0</v>
      </c>
      <c r="AG40" s="14"/>
      <c r="AH40" s="13"/>
      <c r="AI40" s="13"/>
      <c r="AJ40" s="254"/>
      <c r="AK40" s="253"/>
      <c r="AL40" s="253"/>
      <c r="AM40" s="253"/>
      <c r="AN40" s="115"/>
      <c r="AO40" s="12"/>
      <c r="AP40" s="11"/>
      <c r="AQ40" s="4"/>
      <c r="AR40" s="4"/>
      <c r="AS40" s="4"/>
      <c r="AT40" s="4"/>
      <c r="AU40" s="4"/>
      <c r="AV40" s="99"/>
      <c r="AW40" s="99"/>
      <c r="AX40" s="99"/>
      <c r="AY40" s="96"/>
    </row>
    <row r="41" spans="1:58" ht="13.5" customHeight="1" thickBot="1">
      <c r="A41" s="10" t="s">
        <v>0</v>
      </c>
      <c r="B41" s="154">
        <f t="shared" ref="B41:AF41" si="19">COUNTIF(B5:B35,"")</f>
        <v>21</v>
      </c>
      <c r="C41" s="9">
        <f t="shared" si="19"/>
        <v>9</v>
      </c>
      <c r="D41" s="9">
        <f t="shared" si="19"/>
        <v>9</v>
      </c>
      <c r="E41" s="215">
        <f t="shared" si="19"/>
        <v>13</v>
      </c>
      <c r="F41" s="215">
        <f t="shared" si="19"/>
        <v>16</v>
      </c>
      <c r="G41" s="9">
        <f t="shared" si="19"/>
        <v>8</v>
      </c>
      <c r="H41" s="9">
        <f t="shared" si="19"/>
        <v>4</v>
      </c>
      <c r="I41" s="9">
        <f t="shared" si="19"/>
        <v>4</v>
      </c>
      <c r="J41" s="9">
        <f t="shared" si="19"/>
        <v>6</v>
      </c>
      <c r="K41" s="9">
        <f t="shared" si="19"/>
        <v>5</v>
      </c>
      <c r="L41" s="171">
        <f t="shared" si="19"/>
        <v>18</v>
      </c>
      <c r="M41" s="171">
        <f t="shared" si="19"/>
        <v>18</v>
      </c>
      <c r="N41" s="9">
        <f t="shared" si="19"/>
        <v>6</v>
      </c>
      <c r="O41" s="9">
        <f t="shared" si="19"/>
        <v>10</v>
      </c>
      <c r="P41" s="9">
        <f t="shared" si="19"/>
        <v>6</v>
      </c>
      <c r="Q41" s="9">
        <f t="shared" si="19"/>
        <v>5</v>
      </c>
      <c r="R41" s="9">
        <f t="shared" si="19"/>
        <v>6</v>
      </c>
      <c r="S41" s="215">
        <f t="shared" si="19"/>
        <v>16</v>
      </c>
      <c r="T41" s="215">
        <f t="shared" si="19"/>
        <v>18</v>
      </c>
      <c r="U41" s="9">
        <f t="shared" si="19"/>
        <v>7</v>
      </c>
      <c r="V41" s="9">
        <f t="shared" si="19"/>
        <v>7</v>
      </c>
      <c r="W41" s="9">
        <f t="shared" si="19"/>
        <v>6</v>
      </c>
      <c r="X41" s="9">
        <f t="shared" si="19"/>
        <v>7</v>
      </c>
      <c r="Y41" s="9">
        <f t="shared" si="19"/>
        <v>6</v>
      </c>
      <c r="Z41" s="215">
        <f t="shared" si="19"/>
        <v>16</v>
      </c>
      <c r="AA41" s="215">
        <f t="shared" si="19"/>
        <v>15</v>
      </c>
      <c r="AB41" s="9">
        <f t="shared" si="19"/>
        <v>4</v>
      </c>
      <c r="AC41" s="9">
        <f t="shared" si="19"/>
        <v>6</v>
      </c>
      <c r="AD41" s="9">
        <f t="shared" si="19"/>
        <v>8</v>
      </c>
      <c r="AE41" s="9">
        <f t="shared" si="19"/>
        <v>7</v>
      </c>
      <c r="AF41" s="9">
        <f t="shared" si="19"/>
        <v>5</v>
      </c>
      <c r="AG41" s="7"/>
      <c r="AH41" s="6"/>
      <c r="AI41" s="5">
        <f>SUM(B41:AF41)</f>
        <v>292</v>
      </c>
      <c r="AJ41" s="255"/>
      <c r="AK41" s="256"/>
      <c r="AL41" s="256"/>
      <c r="AM41" s="256"/>
      <c r="AN41" s="116"/>
      <c r="AO41" s="197">
        <f>SUM(B36:AF36)</f>
        <v>549</v>
      </c>
      <c r="AP41" s="196"/>
      <c r="AQ41" s="4"/>
      <c r="AR41" s="4"/>
      <c r="AS41" s="4"/>
      <c r="AT41" s="4"/>
      <c r="AU41" s="4"/>
      <c r="AV41" s="99"/>
      <c r="AW41" s="99"/>
      <c r="AX41" s="99"/>
      <c r="AY41" s="96"/>
    </row>
    <row r="42" spans="1:58" ht="13.5" customHeight="1">
      <c r="B42" s="155">
        <v>1</v>
      </c>
      <c r="C42" s="3">
        <v>2</v>
      </c>
      <c r="D42" s="3">
        <v>3</v>
      </c>
      <c r="E42" s="216">
        <v>4</v>
      </c>
      <c r="F42" s="216">
        <v>5</v>
      </c>
      <c r="G42" s="3">
        <v>6</v>
      </c>
      <c r="H42" s="3">
        <v>7</v>
      </c>
      <c r="I42" s="3">
        <v>8</v>
      </c>
      <c r="J42" s="3">
        <v>9</v>
      </c>
      <c r="K42" s="3">
        <v>10</v>
      </c>
      <c r="L42" s="172">
        <v>11</v>
      </c>
      <c r="M42" s="172">
        <v>12</v>
      </c>
      <c r="N42" s="3">
        <v>13</v>
      </c>
      <c r="O42" s="3">
        <v>14</v>
      </c>
      <c r="P42" s="3">
        <v>15</v>
      </c>
      <c r="Q42" s="3">
        <v>16</v>
      </c>
      <c r="R42" s="3">
        <v>17</v>
      </c>
      <c r="S42" s="216">
        <v>18</v>
      </c>
      <c r="T42" s="216">
        <v>19</v>
      </c>
      <c r="U42" s="3">
        <v>20</v>
      </c>
      <c r="V42" s="3">
        <v>21</v>
      </c>
      <c r="W42" s="3">
        <v>22</v>
      </c>
      <c r="X42" s="3">
        <v>23</v>
      </c>
      <c r="Y42" s="3">
        <v>24</v>
      </c>
      <c r="Z42" s="216">
        <v>25</v>
      </c>
      <c r="AA42" s="216">
        <v>26</v>
      </c>
      <c r="AB42" s="3">
        <v>27</v>
      </c>
      <c r="AC42" s="3">
        <v>28</v>
      </c>
      <c r="AD42" s="3">
        <v>29</v>
      </c>
      <c r="AE42" s="3">
        <v>30</v>
      </c>
      <c r="AF42" s="3">
        <v>31</v>
      </c>
    </row>
  </sheetData>
  <mergeCells count="20">
    <mergeCell ref="BF3:BF4"/>
    <mergeCell ref="AJ37:AL37"/>
    <mergeCell ref="AJ38:AL38"/>
    <mergeCell ref="AG39:AI39"/>
    <mergeCell ref="AJ39:AM41"/>
    <mergeCell ref="AZ3:AZ4"/>
    <mergeCell ref="BA3:BA4"/>
    <mergeCell ref="BB3:BB4"/>
    <mergeCell ref="BC3:BC4"/>
    <mergeCell ref="BD3:BD4"/>
    <mergeCell ref="BE3:BE4"/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</mergeCells>
  <phoneticPr fontId="2" type="noConversion"/>
  <pageMargins left="0.68" right="0.25" top="0.39" bottom="0.27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2"/>
  <sheetViews>
    <sheetView tabSelected="1" zoomScaleNormal="100" zoomScaleSheetLayoutView="75" workbookViewId="0">
      <selection sqref="A1:AO2"/>
    </sheetView>
  </sheetViews>
  <sheetFormatPr defaultColWidth="3.875" defaultRowHeight="16.5"/>
  <cols>
    <col min="1" max="1" width="8.25" style="98" customWidth="1"/>
    <col min="2" max="2" width="3" style="155" customWidth="1"/>
    <col min="3" max="4" width="3" style="3" customWidth="1"/>
    <col min="5" max="6" width="3" style="172" customWidth="1"/>
    <col min="7" max="11" width="3" style="3" customWidth="1"/>
    <col min="12" max="13" width="3" style="172" customWidth="1"/>
    <col min="14" max="18" width="3" style="3" customWidth="1"/>
    <col min="19" max="20" width="3" style="172" customWidth="1"/>
    <col min="21" max="25" width="3" style="3" customWidth="1"/>
    <col min="26" max="27" width="3" style="172" customWidth="1"/>
    <col min="28" max="32" width="3" style="3" customWidth="1"/>
    <col min="33" max="33" width="3.125" style="1" customWidth="1"/>
    <col min="34" max="34" width="3.5" style="1" customWidth="1"/>
    <col min="35" max="35" width="3.125" style="1" customWidth="1"/>
    <col min="36" max="36" width="2.875" style="1" customWidth="1"/>
    <col min="37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4.375" style="1" customWidth="1"/>
    <col min="42" max="42" width="3.625" style="1" customWidth="1"/>
    <col min="43" max="43" width="4.125" style="1" bestFit="1" customWidth="1"/>
    <col min="44" max="45" width="4.5" style="1" bestFit="1" customWidth="1"/>
    <col min="46" max="46" width="4.5" style="1" customWidth="1"/>
    <col min="47" max="47" width="3.875" style="1"/>
    <col min="48" max="50" width="3.875" style="98"/>
    <col min="51" max="51" width="3.875" style="90"/>
    <col min="52" max="52" width="3.875" style="2" customWidth="1"/>
    <col min="53" max="57" width="3.875" style="2"/>
    <col min="58" max="16384" width="3.875" style="1"/>
  </cols>
  <sheetData>
    <row r="1" spans="1:58" ht="8.25" customHeight="1">
      <c r="A1" s="229" t="s">
        <v>125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110"/>
    </row>
    <row r="2" spans="1:58" ht="22.5" customHeight="1" thickBo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29"/>
      <c r="AO2" s="230"/>
      <c r="AP2" s="111"/>
      <c r="AR2"/>
      <c r="AS2"/>
      <c r="AT2"/>
      <c r="AU2"/>
      <c r="AV2" s="100"/>
      <c r="AW2" s="100"/>
      <c r="AX2" s="100"/>
      <c r="AY2" s="91"/>
      <c r="AZ2" s="71"/>
      <c r="BA2" s="71"/>
      <c r="BB2" s="71"/>
      <c r="BC2" s="71"/>
      <c r="BD2" s="71"/>
      <c r="BE2" s="71"/>
      <c r="BF2"/>
    </row>
    <row r="3" spans="1:58" ht="13.5" customHeight="1">
      <c r="A3" s="231" t="s">
        <v>47</v>
      </c>
      <c r="B3" s="137">
        <v>1</v>
      </c>
      <c r="C3" s="70">
        <v>2</v>
      </c>
      <c r="D3" s="70">
        <v>3</v>
      </c>
      <c r="E3" s="156">
        <v>4</v>
      </c>
      <c r="F3" s="156">
        <v>5</v>
      </c>
      <c r="G3" s="70">
        <v>6</v>
      </c>
      <c r="H3" s="70">
        <v>7</v>
      </c>
      <c r="I3" s="70">
        <v>8</v>
      </c>
      <c r="J3" s="70">
        <v>9</v>
      </c>
      <c r="K3" s="70">
        <v>10</v>
      </c>
      <c r="L3" s="156">
        <v>11</v>
      </c>
      <c r="M3" s="156">
        <v>12</v>
      </c>
      <c r="N3" s="70">
        <v>13</v>
      </c>
      <c r="O3" s="70">
        <v>14</v>
      </c>
      <c r="P3" s="70">
        <v>15</v>
      </c>
      <c r="Q3" s="70">
        <v>16</v>
      </c>
      <c r="R3" s="70">
        <v>17</v>
      </c>
      <c r="S3" s="156">
        <v>18</v>
      </c>
      <c r="T3" s="156">
        <v>19</v>
      </c>
      <c r="U3" s="70">
        <v>20</v>
      </c>
      <c r="V3" s="70">
        <v>21</v>
      </c>
      <c r="W3" s="70">
        <v>22</v>
      </c>
      <c r="X3" s="70">
        <v>23</v>
      </c>
      <c r="Y3" s="70">
        <v>24</v>
      </c>
      <c r="Z3" s="156">
        <v>25</v>
      </c>
      <c r="AA3" s="156">
        <v>26</v>
      </c>
      <c r="AB3" s="70">
        <v>27</v>
      </c>
      <c r="AC3" s="70">
        <v>28</v>
      </c>
      <c r="AD3" s="70">
        <v>29</v>
      </c>
      <c r="AE3" s="70">
        <v>30</v>
      </c>
      <c r="AF3" s="132">
        <v>31</v>
      </c>
      <c r="AG3" s="233" t="s">
        <v>46</v>
      </c>
      <c r="AH3" s="235" t="s">
        <v>26</v>
      </c>
      <c r="AI3" s="237" t="s">
        <v>0</v>
      </c>
      <c r="AJ3" s="128" t="s">
        <v>45</v>
      </c>
      <c r="AK3" s="237" t="s">
        <v>7</v>
      </c>
      <c r="AL3" s="237" t="s">
        <v>44</v>
      </c>
      <c r="AM3" s="129" t="s">
        <v>52</v>
      </c>
      <c r="AN3" s="239" t="s">
        <v>43</v>
      </c>
      <c r="AO3" s="241" t="s">
        <v>42</v>
      </c>
      <c r="AP3" s="112"/>
      <c r="AR3" s="69">
        <v>8</v>
      </c>
      <c r="AS3" s="69">
        <v>9</v>
      </c>
      <c r="AT3" s="69">
        <v>10</v>
      </c>
      <c r="AU3" s="69">
        <v>11</v>
      </c>
      <c r="AV3" s="101">
        <v>12</v>
      </c>
      <c r="AW3" s="101">
        <v>1</v>
      </c>
      <c r="AX3" s="101">
        <v>2</v>
      </c>
      <c r="AY3" s="92">
        <v>3</v>
      </c>
      <c r="AZ3" s="257" t="s">
        <v>50</v>
      </c>
      <c r="BA3" s="257" t="s">
        <v>54</v>
      </c>
      <c r="BB3" s="257" t="s">
        <v>57</v>
      </c>
      <c r="BC3" s="257" t="s">
        <v>58</v>
      </c>
      <c r="BD3" s="257" t="s">
        <v>59</v>
      </c>
      <c r="BE3" s="257" t="s">
        <v>83</v>
      </c>
      <c r="BF3" s="243" t="s">
        <v>41</v>
      </c>
    </row>
    <row r="4" spans="1:58" ht="13.5" customHeight="1" thickBot="1">
      <c r="A4" s="232"/>
      <c r="B4" s="138" t="s">
        <v>63</v>
      </c>
      <c r="C4" s="8" t="s">
        <v>64</v>
      </c>
      <c r="D4" s="8" t="s">
        <v>65</v>
      </c>
      <c r="E4" s="157" t="s">
        <v>35</v>
      </c>
      <c r="F4" s="157" t="s">
        <v>34</v>
      </c>
      <c r="G4" s="8" t="s">
        <v>40</v>
      </c>
      <c r="H4" s="8" t="s">
        <v>39</v>
      </c>
      <c r="I4" s="8" t="s">
        <v>38</v>
      </c>
      <c r="J4" s="8" t="s">
        <v>37</v>
      </c>
      <c r="K4" s="8" t="s">
        <v>36</v>
      </c>
      <c r="L4" s="157" t="s">
        <v>35</v>
      </c>
      <c r="M4" s="157" t="s">
        <v>34</v>
      </c>
      <c r="N4" s="8" t="s">
        <v>40</v>
      </c>
      <c r="O4" s="8" t="s">
        <v>39</v>
      </c>
      <c r="P4" s="8" t="s">
        <v>38</v>
      </c>
      <c r="Q4" s="8" t="s">
        <v>37</v>
      </c>
      <c r="R4" s="8" t="s">
        <v>36</v>
      </c>
      <c r="S4" s="157" t="s">
        <v>35</v>
      </c>
      <c r="T4" s="157" t="s">
        <v>34</v>
      </c>
      <c r="U4" s="8" t="s">
        <v>40</v>
      </c>
      <c r="V4" s="8" t="s">
        <v>39</v>
      </c>
      <c r="W4" s="8" t="s">
        <v>38</v>
      </c>
      <c r="X4" s="8" t="s">
        <v>37</v>
      </c>
      <c r="Y4" s="8" t="s">
        <v>36</v>
      </c>
      <c r="Z4" s="157" t="s">
        <v>35</v>
      </c>
      <c r="AA4" s="157" t="s">
        <v>34</v>
      </c>
      <c r="AB4" s="8" t="s">
        <v>40</v>
      </c>
      <c r="AC4" s="8" t="s">
        <v>39</v>
      </c>
      <c r="AD4" s="8" t="s">
        <v>80</v>
      </c>
      <c r="AE4" s="8" t="s">
        <v>64</v>
      </c>
      <c r="AF4" s="133" t="s">
        <v>81</v>
      </c>
      <c r="AG4" s="234"/>
      <c r="AH4" s="236"/>
      <c r="AI4" s="238"/>
      <c r="AJ4" s="130" t="s">
        <v>33</v>
      </c>
      <c r="AK4" s="238"/>
      <c r="AL4" s="238"/>
      <c r="AM4" s="131" t="s">
        <v>51</v>
      </c>
      <c r="AN4" s="240"/>
      <c r="AO4" s="242"/>
      <c r="AP4" s="112"/>
      <c r="AQ4" s="56"/>
      <c r="AR4" s="68">
        <v>9</v>
      </c>
      <c r="AS4" s="68">
        <v>10</v>
      </c>
      <c r="AT4" s="68">
        <v>12</v>
      </c>
      <c r="AU4" s="68">
        <v>8</v>
      </c>
      <c r="AV4" s="102">
        <v>9</v>
      </c>
      <c r="AW4" s="102">
        <v>11</v>
      </c>
      <c r="AX4" s="102">
        <v>8</v>
      </c>
      <c r="AY4" s="93">
        <v>9</v>
      </c>
      <c r="AZ4" s="258"/>
      <c r="BA4" s="258"/>
      <c r="BB4" s="258"/>
      <c r="BC4" s="258"/>
      <c r="BD4" s="258"/>
      <c r="BE4" s="258"/>
      <c r="BF4" s="244"/>
    </row>
    <row r="5" spans="1:58" ht="13.5" customHeight="1">
      <c r="A5" s="64" t="s">
        <v>32</v>
      </c>
      <c r="B5" s="139"/>
      <c r="C5" s="67" t="s">
        <v>66</v>
      </c>
      <c r="D5" s="67" t="s">
        <v>67</v>
      </c>
      <c r="E5" s="158"/>
      <c r="F5" s="158"/>
      <c r="G5" s="67" t="s">
        <v>68</v>
      </c>
      <c r="H5" s="67" t="s">
        <v>67</v>
      </c>
      <c r="I5" s="67" t="s">
        <v>67</v>
      </c>
      <c r="J5" s="67" t="s">
        <v>67</v>
      </c>
      <c r="K5" s="67" t="s">
        <v>67</v>
      </c>
      <c r="L5" s="158"/>
      <c r="M5" s="158"/>
      <c r="N5" s="67" t="s">
        <v>67</v>
      </c>
      <c r="O5" s="118" t="s">
        <v>69</v>
      </c>
      <c r="P5" s="67" t="s">
        <v>70</v>
      </c>
      <c r="Q5" s="67" t="s">
        <v>71</v>
      </c>
      <c r="R5" s="67" t="s">
        <v>67</v>
      </c>
      <c r="S5" s="158"/>
      <c r="T5" s="158"/>
      <c r="U5" s="67" t="s">
        <v>67</v>
      </c>
      <c r="V5" s="67" t="s">
        <v>67</v>
      </c>
      <c r="W5" s="67" t="s">
        <v>71</v>
      </c>
      <c r="X5" s="67" t="s">
        <v>67</v>
      </c>
      <c r="Y5" s="67" t="s">
        <v>72</v>
      </c>
      <c r="Z5" s="158"/>
      <c r="AA5" s="158"/>
      <c r="AB5" s="67" t="s">
        <v>67</v>
      </c>
      <c r="AC5" s="67" t="s">
        <v>73</v>
      </c>
      <c r="AD5" s="67" t="s">
        <v>67</v>
      </c>
      <c r="AE5" s="67" t="s">
        <v>67</v>
      </c>
      <c r="AF5" s="67" t="s">
        <v>82</v>
      </c>
      <c r="AG5" s="125">
        <f t="shared" ref="AG5:AG11" si="0">COUNTIF(B5:AF5,"D")</f>
        <v>22</v>
      </c>
      <c r="AH5" s="76">
        <f t="shared" ref="AH5:AH35" si="1">COUNTIF(B5:AF5,"N")</f>
        <v>0</v>
      </c>
      <c r="AI5" s="76">
        <f t="shared" ref="AI5:AI14" si="2">COUNTBLANK(B5:AF5)</f>
        <v>9</v>
      </c>
      <c r="AJ5" s="76">
        <f t="shared" ref="AJ5:AJ35" si="3">COUNTIF(B5:AF5,"교")+COUNTIF(B5:AF5,"출")</f>
        <v>0</v>
      </c>
      <c r="AK5" s="76">
        <f t="shared" ref="AK5:AK35" si="4">COUNTIF(B5:AF5,"연")</f>
        <v>0</v>
      </c>
      <c r="AL5" s="76">
        <f t="shared" ref="AL5:AL35" si="5">COUNTIF(B5:AF5,"반")</f>
        <v>0</v>
      </c>
      <c r="AM5" s="76">
        <f t="shared" ref="AM5:AM34" si="6">COUNTIF(B5:AF5,"병")+COUNTIF(B5:AF5,"청")+COUNTIF(B5:AF5,"휴")+COUNTIF(B5:AF5,"공")</f>
        <v>0</v>
      </c>
      <c r="AN5" s="126">
        <f t="shared" ref="AN5:AN35" si="7">COUNTIF(B5:AF5,"보")</f>
        <v>0</v>
      </c>
      <c r="AO5" s="127">
        <f t="shared" ref="AO5:AO35" si="8">SUM(AG5:AN5)</f>
        <v>31</v>
      </c>
      <c r="AP5" s="112"/>
      <c r="AQ5" s="56"/>
      <c r="AR5" s="56">
        <v>9</v>
      </c>
      <c r="AS5" s="56">
        <v>10</v>
      </c>
      <c r="AT5" s="56">
        <v>12</v>
      </c>
      <c r="AU5" s="56">
        <v>8</v>
      </c>
      <c r="AV5" s="56">
        <v>9</v>
      </c>
      <c r="AW5" s="56">
        <v>11</v>
      </c>
      <c r="AX5" s="56">
        <v>8</v>
      </c>
      <c r="AY5" s="94">
        <v>9</v>
      </c>
      <c r="BF5" s="52">
        <f>SUM(AR5:AZ5)</f>
        <v>76</v>
      </c>
    </row>
    <row r="6" spans="1:58" ht="13.5" customHeight="1">
      <c r="A6" s="64" t="s">
        <v>31</v>
      </c>
      <c r="B6" s="139"/>
      <c r="C6" s="118" t="s">
        <v>77</v>
      </c>
      <c r="D6" s="67" t="s">
        <v>67</v>
      </c>
      <c r="E6" s="158"/>
      <c r="F6" s="158"/>
      <c r="G6" s="67" t="s">
        <v>68</v>
      </c>
      <c r="H6" s="67" t="s">
        <v>67</v>
      </c>
      <c r="I6" s="67" t="s">
        <v>67</v>
      </c>
      <c r="J6" s="67" t="s">
        <v>67</v>
      </c>
      <c r="K6" s="67" t="s">
        <v>67</v>
      </c>
      <c r="L6" s="158"/>
      <c r="M6" s="158"/>
      <c r="N6" s="67" t="s">
        <v>67</v>
      </c>
      <c r="O6" s="118" t="s">
        <v>113</v>
      </c>
      <c r="P6" s="67" t="s">
        <v>70</v>
      </c>
      <c r="Q6" s="67" t="s">
        <v>71</v>
      </c>
      <c r="R6" s="67" t="s">
        <v>67</v>
      </c>
      <c r="S6" s="158"/>
      <c r="T6" s="158"/>
      <c r="U6" s="67" t="s">
        <v>67</v>
      </c>
      <c r="V6" s="118" t="s">
        <v>114</v>
      </c>
      <c r="W6" s="67" t="s">
        <v>71</v>
      </c>
      <c r="X6" s="67" t="s">
        <v>67</v>
      </c>
      <c r="Y6" s="67" t="s">
        <v>72</v>
      </c>
      <c r="Z6" s="158"/>
      <c r="AA6" s="158"/>
      <c r="AB6" s="67" t="s">
        <v>67</v>
      </c>
      <c r="AC6" s="67" t="s">
        <v>73</v>
      </c>
      <c r="AD6" s="67" t="s">
        <v>67</v>
      </c>
      <c r="AE6" s="67" t="s">
        <v>67</v>
      </c>
      <c r="AF6" s="67" t="s">
        <v>82</v>
      </c>
      <c r="AG6" s="40">
        <f t="shared" si="0"/>
        <v>19</v>
      </c>
      <c r="AH6" s="39">
        <f t="shared" si="1"/>
        <v>0</v>
      </c>
      <c r="AI6" s="39">
        <f t="shared" si="2"/>
        <v>9</v>
      </c>
      <c r="AJ6" s="39">
        <f t="shared" si="3"/>
        <v>0</v>
      </c>
      <c r="AK6" s="39">
        <f t="shared" si="4"/>
        <v>2</v>
      </c>
      <c r="AL6" s="39">
        <f t="shared" si="5"/>
        <v>1</v>
      </c>
      <c r="AM6" s="39">
        <f t="shared" si="6"/>
        <v>0</v>
      </c>
      <c r="AN6" s="38">
        <f t="shared" si="7"/>
        <v>0</v>
      </c>
      <c r="AO6" s="37">
        <f t="shared" si="8"/>
        <v>31</v>
      </c>
      <c r="AP6" s="112"/>
      <c r="AQ6" s="56"/>
      <c r="AR6" s="56"/>
      <c r="AS6" s="56"/>
      <c r="AT6" s="56"/>
      <c r="AU6" s="56"/>
      <c r="AV6" s="56"/>
      <c r="AW6" s="56"/>
      <c r="AX6" s="56"/>
      <c r="AY6" s="94"/>
      <c r="BF6" s="65"/>
    </row>
    <row r="7" spans="1:58" ht="13.5" customHeight="1">
      <c r="A7" s="61" t="s">
        <v>30</v>
      </c>
      <c r="B7" s="139"/>
      <c r="C7" s="67" t="s">
        <v>66</v>
      </c>
      <c r="D7" s="67" t="s">
        <v>67</v>
      </c>
      <c r="E7" s="158"/>
      <c r="F7" s="158"/>
      <c r="G7" s="67" t="s">
        <v>68</v>
      </c>
      <c r="H7" s="67" t="s">
        <v>67</v>
      </c>
      <c r="I7" s="67" t="s">
        <v>67</v>
      </c>
      <c r="J7" s="67" t="s">
        <v>67</v>
      </c>
      <c r="K7" s="67" t="s">
        <v>67</v>
      </c>
      <c r="L7" s="158"/>
      <c r="M7" s="158"/>
      <c r="N7" s="67" t="s">
        <v>67</v>
      </c>
      <c r="O7" s="67" t="s">
        <v>69</v>
      </c>
      <c r="P7" s="67" t="s">
        <v>70</v>
      </c>
      <c r="Q7" s="67" t="s">
        <v>71</v>
      </c>
      <c r="R7" s="67" t="s">
        <v>67</v>
      </c>
      <c r="S7" s="158"/>
      <c r="T7" s="158"/>
      <c r="U7" s="67" t="s">
        <v>67</v>
      </c>
      <c r="V7" s="67" t="s">
        <v>67</v>
      </c>
      <c r="W7" s="67" t="s">
        <v>71</v>
      </c>
      <c r="X7" s="67" t="s">
        <v>67</v>
      </c>
      <c r="Y7" s="67" t="s">
        <v>72</v>
      </c>
      <c r="Z7" s="158"/>
      <c r="AA7" s="158"/>
      <c r="AB7" s="67" t="s">
        <v>67</v>
      </c>
      <c r="AC7" s="118" t="s">
        <v>79</v>
      </c>
      <c r="AD7" s="67" t="s">
        <v>67</v>
      </c>
      <c r="AE7" s="67" t="s">
        <v>67</v>
      </c>
      <c r="AF7" s="67" t="s">
        <v>82</v>
      </c>
      <c r="AG7" s="40">
        <f t="shared" si="0"/>
        <v>21</v>
      </c>
      <c r="AH7" s="39">
        <f t="shared" si="1"/>
        <v>0</v>
      </c>
      <c r="AI7" s="39">
        <f t="shared" si="2"/>
        <v>9</v>
      </c>
      <c r="AJ7" s="39">
        <f t="shared" si="3"/>
        <v>0</v>
      </c>
      <c r="AK7" s="39">
        <f t="shared" si="4"/>
        <v>1</v>
      </c>
      <c r="AL7" s="39">
        <f t="shared" si="5"/>
        <v>0</v>
      </c>
      <c r="AM7" s="39">
        <f t="shared" si="6"/>
        <v>0</v>
      </c>
      <c r="AN7" s="38">
        <f t="shared" si="7"/>
        <v>0</v>
      </c>
      <c r="AO7" s="37">
        <f t="shared" si="8"/>
        <v>31</v>
      </c>
      <c r="AP7" s="112"/>
      <c r="AQ7" s="56"/>
      <c r="AR7" s="56"/>
      <c r="AS7" s="56"/>
      <c r="AT7" s="56"/>
      <c r="AU7" s="56"/>
      <c r="AV7" s="56"/>
      <c r="AW7" s="56"/>
      <c r="AX7" s="56"/>
      <c r="AY7" s="94"/>
      <c r="BF7" s="65"/>
    </row>
    <row r="8" spans="1:58" ht="13.5" customHeight="1">
      <c r="A8" s="61" t="s">
        <v>29</v>
      </c>
      <c r="B8" s="139"/>
      <c r="C8" s="67" t="s">
        <v>66</v>
      </c>
      <c r="D8" s="67" t="s">
        <v>67</v>
      </c>
      <c r="E8" s="158"/>
      <c r="F8" s="158"/>
      <c r="G8" s="67" t="s">
        <v>68</v>
      </c>
      <c r="H8" s="67" t="s">
        <v>67</v>
      </c>
      <c r="I8" s="67" t="s">
        <v>67</v>
      </c>
      <c r="J8" s="67" t="s">
        <v>67</v>
      </c>
      <c r="K8" s="67" t="s">
        <v>67</v>
      </c>
      <c r="L8" s="158"/>
      <c r="M8" s="158"/>
      <c r="N8" s="67" t="s">
        <v>67</v>
      </c>
      <c r="O8" s="118" t="s">
        <v>115</v>
      </c>
      <c r="P8" s="67" t="s">
        <v>70</v>
      </c>
      <c r="Q8" s="67" t="s">
        <v>71</v>
      </c>
      <c r="R8" s="67" t="s">
        <v>67</v>
      </c>
      <c r="S8" s="158"/>
      <c r="T8" s="158"/>
      <c r="U8" s="67" t="s">
        <v>67</v>
      </c>
      <c r="V8" s="67" t="s">
        <v>67</v>
      </c>
      <c r="W8" s="67" t="s">
        <v>71</v>
      </c>
      <c r="X8" s="67" t="s">
        <v>67</v>
      </c>
      <c r="Y8" s="67" t="s">
        <v>72</v>
      </c>
      <c r="Z8" s="158"/>
      <c r="AA8" s="158"/>
      <c r="AB8" s="67" t="s">
        <v>67</v>
      </c>
      <c r="AC8" s="67" t="s">
        <v>73</v>
      </c>
      <c r="AD8" s="67" t="s">
        <v>67</v>
      </c>
      <c r="AE8" s="67" t="s">
        <v>67</v>
      </c>
      <c r="AF8" s="67" t="s">
        <v>82</v>
      </c>
      <c r="AG8" s="40">
        <f t="shared" si="0"/>
        <v>21</v>
      </c>
      <c r="AH8" s="39">
        <f t="shared" si="1"/>
        <v>0</v>
      </c>
      <c r="AI8" s="39">
        <f t="shared" si="2"/>
        <v>9</v>
      </c>
      <c r="AJ8" s="39">
        <f t="shared" si="3"/>
        <v>0</v>
      </c>
      <c r="AK8" s="39">
        <f t="shared" si="4"/>
        <v>1</v>
      </c>
      <c r="AL8" s="39">
        <f t="shared" si="5"/>
        <v>0</v>
      </c>
      <c r="AM8" s="39">
        <f t="shared" si="6"/>
        <v>0</v>
      </c>
      <c r="AN8" s="38">
        <f t="shared" si="7"/>
        <v>0</v>
      </c>
      <c r="AO8" s="37">
        <f t="shared" si="8"/>
        <v>31</v>
      </c>
      <c r="AP8" s="112"/>
      <c r="AQ8" s="56"/>
      <c r="AR8" s="56"/>
      <c r="AS8" s="56"/>
      <c r="AT8" s="56"/>
      <c r="AU8" s="56"/>
      <c r="AV8" s="56"/>
      <c r="AW8" s="56"/>
      <c r="AX8" s="56"/>
      <c r="AY8" s="94"/>
      <c r="BF8" s="65"/>
    </row>
    <row r="9" spans="1:58" ht="13.5" customHeight="1">
      <c r="A9" s="61" t="s">
        <v>28</v>
      </c>
      <c r="B9" s="139"/>
      <c r="C9" s="67" t="s">
        <v>66</v>
      </c>
      <c r="D9" s="67" t="s">
        <v>67</v>
      </c>
      <c r="E9" s="158"/>
      <c r="F9" s="158"/>
      <c r="G9" s="67" t="s">
        <v>68</v>
      </c>
      <c r="H9" s="67" t="s">
        <v>67</v>
      </c>
      <c r="I9" s="67" t="s">
        <v>67</v>
      </c>
      <c r="J9" s="67" t="s">
        <v>67</v>
      </c>
      <c r="K9" s="67" t="s">
        <v>67</v>
      </c>
      <c r="L9" s="158"/>
      <c r="M9" s="158"/>
      <c r="N9" s="118" t="s">
        <v>107</v>
      </c>
      <c r="O9" s="67" t="s">
        <v>69</v>
      </c>
      <c r="P9" s="67" t="s">
        <v>70</v>
      </c>
      <c r="Q9" s="67" t="s">
        <v>71</v>
      </c>
      <c r="R9" s="67" t="s">
        <v>67</v>
      </c>
      <c r="S9" s="158"/>
      <c r="T9" s="158"/>
      <c r="U9" s="118" t="s">
        <v>116</v>
      </c>
      <c r="V9" s="67" t="s">
        <v>67</v>
      </c>
      <c r="W9" s="67" t="s">
        <v>71</v>
      </c>
      <c r="X9" s="67" t="s">
        <v>67</v>
      </c>
      <c r="Y9" s="67" t="s">
        <v>72</v>
      </c>
      <c r="Z9" s="158"/>
      <c r="AA9" s="158"/>
      <c r="AB9" s="67" t="s">
        <v>67</v>
      </c>
      <c r="AC9" s="67" t="s">
        <v>73</v>
      </c>
      <c r="AD9" s="67" t="s">
        <v>67</v>
      </c>
      <c r="AE9" s="67" t="s">
        <v>67</v>
      </c>
      <c r="AF9" s="67" t="s">
        <v>82</v>
      </c>
      <c r="AG9" s="40">
        <f t="shared" si="0"/>
        <v>20</v>
      </c>
      <c r="AH9" s="39">
        <f t="shared" si="1"/>
        <v>0</v>
      </c>
      <c r="AI9" s="39">
        <f t="shared" si="2"/>
        <v>9</v>
      </c>
      <c r="AJ9" s="39">
        <f t="shared" si="3"/>
        <v>0</v>
      </c>
      <c r="AK9" s="39">
        <f t="shared" si="4"/>
        <v>0</v>
      </c>
      <c r="AL9" s="39">
        <f t="shared" si="5"/>
        <v>2</v>
      </c>
      <c r="AM9" s="39">
        <f t="shared" si="6"/>
        <v>0</v>
      </c>
      <c r="AN9" s="38">
        <f t="shared" si="7"/>
        <v>0</v>
      </c>
      <c r="AO9" s="37">
        <f t="shared" si="8"/>
        <v>31</v>
      </c>
      <c r="AP9" s="112"/>
      <c r="AQ9" s="56"/>
      <c r="AR9" s="56"/>
      <c r="AS9" s="56"/>
      <c r="AT9" s="56"/>
      <c r="AU9" s="56"/>
      <c r="AV9" s="56"/>
      <c r="AW9" s="56"/>
      <c r="AX9" s="56"/>
      <c r="AY9" s="94"/>
      <c r="BF9" s="65"/>
    </row>
    <row r="10" spans="1:58" ht="13.5" customHeight="1" thickBot="1">
      <c r="A10" s="122" t="s">
        <v>27</v>
      </c>
      <c r="B10" s="140"/>
      <c r="C10" s="123" t="s">
        <v>77</v>
      </c>
      <c r="D10" s="123" t="s">
        <v>78</v>
      </c>
      <c r="E10" s="159"/>
      <c r="F10" s="159"/>
      <c r="G10" s="117" t="s">
        <v>68</v>
      </c>
      <c r="H10" s="117" t="s">
        <v>67</v>
      </c>
      <c r="I10" s="117" t="s">
        <v>67</v>
      </c>
      <c r="J10" s="117" t="s">
        <v>67</v>
      </c>
      <c r="K10" s="117" t="s">
        <v>67</v>
      </c>
      <c r="L10" s="159"/>
      <c r="M10" s="159"/>
      <c r="N10" s="123" t="s">
        <v>67</v>
      </c>
      <c r="O10" s="117" t="s">
        <v>69</v>
      </c>
      <c r="P10" s="117" t="s">
        <v>70</v>
      </c>
      <c r="Q10" s="117" t="s">
        <v>71</v>
      </c>
      <c r="R10" s="117" t="s">
        <v>67</v>
      </c>
      <c r="S10" s="159"/>
      <c r="T10" s="159"/>
      <c r="U10" s="117" t="s">
        <v>67</v>
      </c>
      <c r="V10" s="117" t="s">
        <v>67</v>
      </c>
      <c r="W10" s="117" t="s">
        <v>71</v>
      </c>
      <c r="X10" s="117" t="s">
        <v>67</v>
      </c>
      <c r="Y10" s="117" t="s">
        <v>72</v>
      </c>
      <c r="Z10" s="159"/>
      <c r="AA10" s="159"/>
      <c r="AB10" s="117" t="s">
        <v>67</v>
      </c>
      <c r="AC10" s="117" t="s">
        <v>73</v>
      </c>
      <c r="AD10" s="117" t="s">
        <v>67</v>
      </c>
      <c r="AE10" s="117" t="s">
        <v>67</v>
      </c>
      <c r="AF10" s="117" t="s">
        <v>82</v>
      </c>
      <c r="AG10" s="107">
        <f t="shared" si="0"/>
        <v>20</v>
      </c>
      <c r="AH10" s="26">
        <f t="shared" si="1"/>
        <v>0</v>
      </c>
      <c r="AI10" s="26">
        <f t="shared" si="2"/>
        <v>9</v>
      </c>
      <c r="AJ10" s="26">
        <f t="shared" si="3"/>
        <v>0</v>
      </c>
      <c r="AK10" s="26">
        <f t="shared" si="4"/>
        <v>2</v>
      </c>
      <c r="AL10" s="26">
        <f t="shared" si="5"/>
        <v>0</v>
      </c>
      <c r="AM10" s="26">
        <f t="shared" si="6"/>
        <v>0</v>
      </c>
      <c r="AN10" s="108">
        <f t="shared" si="7"/>
        <v>0</v>
      </c>
      <c r="AO10" s="109">
        <f t="shared" si="8"/>
        <v>31</v>
      </c>
      <c r="AP10" s="112"/>
      <c r="AQ10" s="56"/>
      <c r="AR10" s="56"/>
      <c r="AS10" s="56"/>
      <c r="AT10" s="56"/>
      <c r="AU10" s="56"/>
      <c r="AV10" s="56"/>
      <c r="AW10" s="56"/>
      <c r="AX10" s="56"/>
      <c r="AY10" s="94"/>
      <c r="BF10" s="65"/>
    </row>
    <row r="11" spans="1:58" ht="13.5" customHeight="1" thickBot="1">
      <c r="A11" s="136" t="s">
        <v>25</v>
      </c>
      <c r="B11" s="141"/>
      <c r="C11" s="185" t="s">
        <v>86</v>
      </c>
      <c r="D11" s="185" t="s">
        <v>87</v>
      </c>
      <c r="E11" s="160"/>
      <c r="F11" s="160"/>
      <c r="G11" s="66" t="s">
        <v>71</v>
      </c>
      <c r="H11" s="66" t="s">
        <v>74</v>
      </c>
      <c r="I11" s="66" t="s">
        <v>71</v>
      </c>
      <c r="J11" s="66" t="s">
        <v>67</v>
      </c>
      <c r="K11" s="66" t="s">
        <v>71</v>
      </c>
      <c r="L11" s="160"/>
      <c r="M11" s="160"/>
      <c r="N11" s="66" t="s">
        <v>67</v>
      </c>
      <c r="O11" s="66" t="s">
        <v>67</v>
      </c>
      <c r="P11" s="66" t="s">
        <v>67</v>
      </c>
      <c r="Q11" s="66" t="s">
        <v>67</v>
      </c>
      <c r="R11" s="185" t="s">
        <v>67</v>
      </c>
      <c r="S11" s="160"/>
      <c r="T11" s="160"/>
      <c r="U11" s="66" t="s">
        <v>67</v>
      </c>
      <c r="V11" s="66" t="s">
        <v>67</v>
      </c>
      <c r="W11" s="66" t="s">
        <v>67</v>
      </c>
      <c r="X11" s="66" t="s">
        <v>67</v>
      </c>
      <c r="Y11" s="66" t="s">
        <v>71</v>
      </c>
      <c r="Z11" s="160"/>
      <c r="AA11" s="160"/>
      <c r="AB11" s="66" t="s">
        <v>75</v>
      </c>
      <c r="AC11" s="66" t="s">
        <v>76</v>
      </c>
      <c r="AD11" s="66" t="s">
        <v>67</v>
      </c>
      <c r="AE11" s="66" t="s">
        <v>67</v>
      </c>
      <c r="AF11" s="119" t="s">
        <v>82</v>
      </c>
      <c r="AG11" s="174">
        <f t="shared" si="0"/>
        <v>20</v>
      </c>
      <c r="AH11" s="47">
        <f t="shared" si="1"/>
        <v>0</v>
      </c>
      <c r="AI11" s="47">
        <f t="shared" si="2"/>
        <v>9</v>
      </c>
      <c r="AJ11" s="47">
        <f t="shared" si="3"/>
        <v>0</v>
      </c>
      <c r="AK11" s="47">
        <f t="shared" si="4"/>
        <v>2</v>
      </c>
      <c r="AL11" s="47">
        <f t="shared" si="5"/>
        <v>0</v>
      </c>
      <c r="AM11" s="47">
        <f t="shared" si="6"/>
        <v>0</v>
      </c>
      <c r="AN11" s="46">
        <f t="shared" si="7"/>
        <v>0</v>
      </c>
      <c r="AO11" s="45">
        <f t="shared" si="8"/>
        <v>31</v>
      </c>
      <c r="AP11" s="112"/>
      <c r="AQ11" s="56"/>
      <c r="AR11" s="63">
        <v>9</v>
      </c>
      <c r="AS11" s="85">
        <v>10</v>
      </c>
      <c r="AT11" s="85">
        <v>12</v>
      </c>
      <c r="AU11" s="85">
        <v>8</v>
      </c>
      <c r="AV11" s="103">
        <v>9</v>
      </c>
      <c r="AW11" s="85">
        <v>11</v>
      </c>
      <c r="AX11" s="85">
        <v>8</v>
      </c>
      <c r="AY11" s="95">
        <f t="shared" ref="AY11:AY35" si="9">AI11</f>
        <v>9</v>
      </c>
      <c r="AZ11" s="62"/>
      <c r="BA11" s="77"/>
      <c r="BB11" s="77"/>
      <c r="BC11" s="77"/>
      <c r="BD11" s="77"/>
      <c r="BE11" s="77"/>
      <c r="BF11" s="50">
        <f>SUM(AR11:BD11)</f>
        <v>76</v>
      </c>
    </row>
    <row r="12" spans="1:58" ht="13.5" customHeight="1" thickBot="1">
      <c r="A12" s="64" t="s">
        <v>85</v>
      </c>
      <c r="B12" s="179"/>
      <c r="C12" s="27" t="s">
        <v>5</v>
      </c>
      <c r="D12" s="27" t="s">
        <v>5</v>
      </c>
      <c r="E12" s="168" t="s">
        <v>5</v>
      </c>
      <c r="F12" s="168" t="s">
        <v>5</v>
      </c>
      <c r="G12" s="27"/>
      <c r="H12" s="27" t="s">
        <v>62</v>
      </c>
      <c r="I12" s="27"/>
      <c r="J12" s="27"/>
      <c r="K12" s="27"/>
      <c r="L12" s="168"/>
      <c r="M12" s="168"/>
      <c r="N12" s="27"/>
      <c r="O12" s="27"/>
      <c r="P12" s="27" t="s">
        <v>62</v>
      </c>
      <c r="Q12" s="27"/>
      <c r="R12" s="27"/>
      <c r="S12" s="168"/>
      <c r="T12" s="168" t="s">
        <v>5</v>
      </c>
      <c r="U12" s="27"/>
      <c r="V12" s="27"/>
      <c r="W12" s="27"/>
      <c r="X12" s="27" t="s">
        <v>62</v>
      </c>
      <c r="Y12" s="27"/>
      <c r="Z12" s="168" t="s">
        <v>5</v>
      </c>
      <c r="AA12" s="168"/>
      <c r="AB12" s="27" t="s">
        <v>62</v>
      </c>
      <c r="AC12" s="27"/>
      <c r="AD12" s="27"/>
      <c r="AE12" s="27"/>
      <c r="AF12" s="180" t="s">
        <v>62</v>
      </c>
      <c r="AG12" s="175">
        <f>COUNTIF(B12:AF12,"D")+COUNTIF(B12:AF12,"D1")</f>
        <v>11</v>
      </c>
      <c r="AH12" s="39">
        <f t="shared" si="1"/>
        <v>0</v>
      </c>
      <c r="AI12" s="39">
        <f t="shared" si="2"/>
        <v>20</v>
      </c>
      <c r="AJ12" s="39">
        <f t="shared" si="3"/>
        <v>0</v>
      </c>
      <c r="AK12" s="39">
        <f t="shared" si="4"/>
        <v>0</v>
      </c>
      <c r="AL12" s="39">
        <f t="shared" si="5"/>
        <v>0</v>
      </c>
      <c r="AM12" s="39">
        <f t="shared" si="6"/>
        <v>0</v>
      </c>
      <c r="AN12" s="38">
        <f t="shared" si="7"/>
        <v>0</v>
      </c>
      <c r="AO12" s="37">
        <f t="shared" si="8"/>
        <v>31</v>
      </c>
      <c r="AP12" s="112"/>
      <c r="AQ12" s="56"/>
      <c r="AR12" s="63"/>
      <c r="AS12" s="85"/>
      <c r="AT12" s="85"/>
      <c r="AU12" s="85"/>
      <c r="AV12" s="104"/>
      <c r="AW12" s="120"/>
      <c r="AX12" s="120"/>
      <c r="AY12" s="95"/>
      <c r="AZ12" s="62"/>
      <c r="BA12" s="77"/>
      <c r="BB12" s="77"/>
      <c r="BC12" s="77"/>
      <c r="BD12" s="77"/>
      <c r="BE12" s="77"/>
      <c r="BF12" s="50"/>
    </row>
    <row r="13" spans="1:58" ht="13.5" customHeight="1" thickBot="1">
      <c r="A13" s="61" t="s">
        <v>48</v>
      </c>
      <c r="B13" s="179" t="s">
        <v>62</v>
      </c>
      <c r="C13" s="27"/>
      <c r="D13" s="27" t="s">
        <v>62</v>
      </c>
      <c r="E13" s="168" t="s">
        <v>111</v>
      </c>
      <c r="F13" s="168" t="s">
        <v>62</v>
      </c>
      <c r="G13" s="27"/>
      <c r="H13" s="222" t="s">
        <v>108</v>
      </c>
      <c r="I13" s="27" t="s">
        <v>62</v>
      </c>
      <c r="J13" s="27" t="s">
        <v>62</v>
      </c>
      <c r="K13" s="27"/>
      <c r="L13" s="168" t="s">
        <v>62</v>
      </c>
      <c r="M13" s="168" t="s">
        <v>62</v>
      </c>
      <c r="N13" s="27" t="s">
        <v>62</v>
      </c>
      <c r="O13" s="27"/>
      <c r="P13" s="27" t="s">
        <v>5</v>
      </c>
      <c r="Q13" s="27" t="s">
        <v>62</v>
      </c>
      <c r="R13" s="27"/>
      <c r="S13" s="168" t="s">
        <v>62</v>
      </c>
      <c r="T13" s="168" t="s">
        <v>62</v>
      </c>
      <c r="U13" s="27"/>
      <c r="V13" s="27" t="s">
        <v>62</v>
      </c>
      <c r="W13" s="27" t="s">
        <v>62</v>
      </c>
      <c r="X13" s="27"/>
      <c r="Y13" s="27" t="s">
        <v>62</v>
      </c>
      <c r="Z13" s="168" t="s">
        <v>62</v>
      </c>
      <c r="AA13" s="168" t="s">
        <v>5</v>
      </c>
      <c r="AB13" s="27"/>
      <c r="AC13" s="27" t="s">
        <v>5</v>
      </c>
      <c r="AD13" s="27" t="s">
        <v>62</v>
      </c>
      <c r="AE13" s="27" t="s">
        <v>5</v>
      </c>
      <c r="AF13" s="180"/>
      <c r="AG13" s="175">
        <f>COUNTIF(B13:AF13,"D")+COUNTIF(B13:AF13,"D1")</f>
        <v>21</v>
      </c>
      <c r="AH13" s="39">
        <f t="shared" si="1"/>
        <v>0</v>
      </c>
      <c r="AI13" s="39">
        <f t="shared" si="2"/>
        <v>9</v>
      </c>
      <c r="AJ13" s="39">
        <f t="shared" si="3"/>
        <v>0</v>
      </c>
      <c r="AK13" s="39">
        <f t="shared" si="4"/>
        <v>0</v>
      </c>
      <c r="AL13" s="39">
        <f t="shared" si="5"/>
        <v>1</v>
      </c>
      <c r="AM13" s="39">
        <f t="shared" si="6"/>
        <v>0</v>
      </c>
      <c r="AN13" s="38">
        <f t="shared" si="7"/>
        <v>0</v>
      </c>
      <c r="AO13" s="37">
        <f t="shared" si="8"/>
        <v>31</v>
      </c>
      <c r="AP13" s="112"/>
      <c r="AQ13" s="56"/>
      <c r="AR13" s="63">
        <v>10</v>
      </c>
      <c r="AS13" s="85">
        <v>9</v>
      </c>
      <c r="AT13" s="85">
        <v>9</v>
      </c>
      <c r="AU13" s="85">
        <v>8</v>
      </c>
      <c r="AV13" s="104">
        <v>9</v>
      </c>
      <c r="AW13" s="120">
        <v>9</v>
      </c>
      <c r="AX13" s="120">
        <v>9</v>
      </c>
      <c r="AY13" s="95">
        <f t="shared" si="9"/>
        <v>9</v>
      </c>
      <c r="AZ13" s="36"/>
      <c r="BA13" s="78">
        <v>2</v>
      </c>
      <c r="BB13" s="78">
        <v>2</v>
      </c>
      <c r="BC13" s="78"/>
      <c r="BD13" s="78">
        <v>2</v>
      </c>
      <c r="BE13" s="78">
        <v>1</v>
      </c>
      <c r="BF13" s="50">
        <f>SUM(AR13:BE13)</f>
        <v>79</v>
      </c>
    </row>
    <row r="14" spans="1:58" ht="13.5" customHeight="1" thickBot="1">
      <c r="A14" s="124" t="s">
        <v>24</v>
      </c>
      <c r="B14" s="138"/>
      <c r="C14" s="227" t="s">
        <v>62</v>
      </c>
      <c r="D14" s="8"/>
      <c r="E14" s="227" t="s">
        <v>110</v>
      </c>
      <c r="F14" s="157"/>
      <c r="G14" s="227" t="s">
        <v>62</v>
      </c>
      <c r="H14" s="8"/>
      <c r="I14" s="8" t="s">
        <v>5</v>
      </c>
      <c r="J14" s="8" t="s">
        <v>5</v>
      </c>
      <c r="K14" s="227" t="s">
        <v>62</v>
      </c>
      <c r="L14" s="157" t="s">
        <v>5</v>
      </c>
      <c r="M14" s="157"/>
      <c r="N14" s="8" t="s">
        <v>5</v>
      </c>
      <c r="O14" s="227" t="s">
        <v>62</v>
      </c>
      <c r="P14" s="8"/>
      <c r="Q14" s="8" t="s">
        <v>5</v>
      </c>
      <c r="R14" s="227" t="s">
        <v>62</v>
      </c>
      <c r="S14" s="157" t="s">
        <v>5</v>
      </c>
      <c r="T14" s="157"/>
      <c r="U14" s="227" t="s">
        <v>62</v>
      </c>
      <c r="V14" s="8"/>
      <c r="W14" s="8" t="s">
        <v>5</v>
      </c>
      <c r="X14" s="8" t="s">
        <v>5</v>
      </c>
      <c r="Y14" s="8" t="s">
        <v>5</v>
      </c>
      <c r="Z14" s="157"/>
      <c r="AA14" s="228" t="s">
        <v>62</v>
      </c>
      <c r="AB14" s="181" t="s">
        <v>5</v>
      </c>
      <c r="AC14" s="228" t="s">
        <v>62</v>
      </c>
      <c r="AD14" s="181"/>
      <c r="AE14" s="228" t="s">
        <v>112</v>
      </c>
      <c r="AF14" s="182" t="s">
        <v>5</v>
      </c>
      <c r="AG14" s="6">
        <f>COUNTIF(B14:AF14,"D")+COUNTIF(B14:AF14,"D1")</f>
        <v>21</v>
      </c>
      <c r="AH14" s="60">
        <f t="shared" si="1"/>
        <v>0</v>
      </c>
      <c r="AI14" s="60">
        <f t="shared" si="2"/>
        <v>10</v>
      </c>
      <c r="AJ14" s="60">
        <f t="shared" si="3"/>
        <v>0</v>
      </c>
      <c r="AK14" s="60">
        <f t="shared" si="4"/>
        <v>0</v>
      </c>
      <c r="AL14" s="60">
        <f t="shared" si="5"/>
        <v>0</v>
      </c>
      <c r="AM14" s="60">
        <f t="shared" si="6"/>
        <v>0</v>
      </c>
      <c r="AN14" s="59">
        <f t="shared" si="7"/>
        <v>0</v>
      </c>
      <c r="AO14" s="58">
        <f t="shared" si="8"/>
        <v>31</v>
      </c>
      <c r="AP14" s="112"/>
      <c r="AQ14" s="56"/>
      <c r="AR14" s="63">
        <v>10</v>
      </c>
      <c r="AS14" s="85">
        <v>11</v>
      </c>
      <c r="AT14" s="85">
        <v>11</v>
      </c>
      <c r="AU14" s="85">
        <v>8</v>
      </c>
      <c r="AV14" s="105">
        <v>8</v>
      </c>
      <c r="AW14" s="121">
        <v>12</v>
      </c>
      <c r="AX14" s="121">
        <v>7</v>
      </c>
      <c r="AY14" s="95">
        <f t="shared" si="9"/>
        <v>10</v>
      </c>
      <c r="AZ14" s="57"/>
      <c r="BA14" s="79"/>
      <c r="BB14" s="88"/>
      <c r="BC14" s="88"/>
      <c r="BD14" s="88"/>
      <c r="BE14" s="88"/>
      <c r="BF14" s="50">
        <f t="shared" ref="BF14:BF35" si="10">SUM(AR14:BD14)</f>
        <v>77</v>
      </c>
    </row>
    <row r="15" spans="1:58" ht="13.5" customHeight="1" thickBot="1">
      <c r="A15" s="35" t="s">
        <v>23</v>
      </c>
      <c r="B15" s="176" t="s">
        <v>5</v>
      </c>
      <c r="C15" s="177" t="s">
        <v>3</v>
      </c>
      <c r="D15" s="177"/>
      <c r="E15" s="178" t="s">
        <v>5</v>
      </c>
      <c r="F15" s="178"/>
      <c r="G15" s="177" t="s">
        <v>84</v>
      </c>
      <c r="H15" s="177" t="s">
        <v>5</v>
      </c>
      <c r="I15" s="177" t="s">
        <v>5</v>
      </c>
      <c r="J15" s="177" t="s">
        <v>5</v>
      </c>
      <c r="K15" s="177" t="s">
        <v>84</v>
      </c>
      <c r="L15" s="178"/>
      <c r="M15" s="178"/>
      <c r="N15" s="177" t="s">
        <v>84</v>
      </c>
      <c r="O15" s="177" t="s">
        <v>84</v>
      </c>
      <c r="P15" s="177"/>
      <c r="Q15" s="177" t="s">
        <v>3</v>
      </c>
      <c r="R15" s="177" t="s">
        <v>3</v>
      </c>
      <c r="S15" s="178" t="s">
        <v>3</v>
      </c>
      <c r="T15" s="178"/>
      <c r="U15" s="177" t="s">
        <v>84</v>
      </c>
      <c r="V15" s="177" t="s">
        <v>5</v>
      </c>
      <c r="W15" s="177" t="s">
        <v>5</v>
      </c>
      <c r="X15" s="177" t="s">
        <v>3</v>
      </c>
      <c r="Y15" s="177"/>
      <c r="Z15" s="178" t="s">
        <v>5</v>
      </c>
      <c r="AA15" s="178"/>
      <c r="AB15" s="177" t="s">
        <v>3</v>
      </c>
      <c r="AC15" s="177"/>
      <c r="AD15" s="177" t="s">
        <v>5</v>
      </c>
      <c r="AE15" s="177" t="s">
        <v>84</v>
      </c>
      <c r="AF15" s="177" t="s">
        <v>5</v>
      </c>
      <c r="AG15" s="48">
        <f t="shared" ref="AG15:AG35" si="11">COUNTIF(B15:AF15,"D")+COUNTIF(B15:AF15,"D2")</f>
        <v>16</v>
      </c>
      <c r="AH15" s="47">
        <f t="shared" si="1"/>
        <v>6</v>
      </c>
      <c r="AI15" s="47">
        <f t="shared" ref="AI15:AI35" si="12">COUNTIF(B15:AF15,"")</f>
        <v>9</v>
      </c>
      <c r="AJ15" s="47">
        <f t="shared" si="3"/>
        <v>0</v>
      </c>
      <c r="AK15" s="47">
        <f t="shared" si="4"/>
        <v>0</v>
      </c>
      <c r="AL15" s="47">
        <f t="shared" si="5"/>
        <v>0</v>
      </c>
      <c r="AM15" s="47">
        <f t="shared" si="6"/>
        <v>0</v>
      </c>
      <c r="AN15" s="46">
        <f t="shared" si="7"/>
        <v>0</v>
      </c>
      <c r="AO15" s="45">
        <f t="shared" si="8"/>
        <v>31</v>
      </c>
      <c r="AP15" s="112"/>
      <c r="AQ15" s="56"/>
      <c r="AR15" s="63">
        <v>9</v>
      </c>
      <c r="AS15" s="85">
        <v>8</v>
      </c>
      <c r="AT15" s="85">
        <v>10</v>
      </c>
      <c r="AU15" s="85">
        <v>8</v>
      </c>
      <c r="AV15" s="103">
        <v>8</v>
      </c>
      <c r="AW15" s="85">
        <v>10</v>
      </c>
      <c r="AX15" s="85">
        <v>8</v>
      </c>
      <c r="AY15" s="95">
        <f t="shared" si="9"/>
        <v>9</v>
      </c>
      <c r="AZ15" s="55">
        <v>1</v>
      </c>
      <c r="BA15" s="80">
        <v>2</v>
      </c>
      <c r="BB15" s="80">
        <v>1</v>
      </c>
      <c r="BC15" s="80">
        <v>1</v>
      </c>
      <c r="BD15" s="80">
        <v>2</v>
      </c>
      <c r="BE15" s="80">
        <v>1</v>
      </c>
      <c r="BF15" s="50">
        <f>SUM(AR15:BE15)</f>
        <v>78</v>
      </c>
    </row>
    <row r="16" spans="1:58" ht="13.5" customHeight="1" thickBot="1">
      <c r="A16" s="24" t="s">
        <v>22</v>
      </c>
      <c r="B16" s="142"/>
      <c r="C16" s="53"/>
      <c r="D16" s="53" t="s">
        <v>3</v>
      </c>
      <c r="E16" s="161"/>
      <c r="F16" s="161" t="s">
        <v>3</v>
      </c>
      <c r="G16" s="53" t="s">
        <v>3</v>
      </c>
      <c r="H16" s="53"/>
      <c r="I16" s="53" t="s">
        <v>5</v>
      </c>
      <c r="J16" s="53" t="s">
        <v>84</v>
      </c>
      <c r="K16" s="183" t="s">
        <v>109</v>
      </c>
      <c r="L16" s="161" t="s">
        <v>5</v>
      </c>
      <c r="M16" s="161" t="s">
        <v>5</v>
      </c>
      <c r="N16" s="53"/>
      <c r="O16" s="53"/>
      <c r="P16" s="183" t="s">
        <v>7</v>
      </c>
      <c r="Q16" s="183" t="s">
        <v>7</v>
      </c>
      <c r="R16" s="183" t="s">
        <v>7</v>
      </c>
      <c r="S16" s="161"/>
      <c r="T16" s="161" t="s">
        <v>84</v>
      </c>
      <c r="U16" s="259" t="s">
        <v>117</v>
      </c>
      <c r="V16" s="259"/>
      <c r="W16" s="53" t="s">
        <v>84</v>
      </c>
      <c r="X16" s="53" t="s">
        <v>5</v>
      </c>
      <c r="Y16" s="53" t="s">
        <v>3</v>
      </c>
      <c r="Z16" s="161"/>
      <c r="AA16" s="161" t="s">
        <v>84</v>
      </c>
      <c r="AB16" s="53" t="s">
        <v>84</v>
      </c>
      <c r="AC16" s="53" t="s">
        <v>3</v>
      </c>
      <c r="AD16" s="53" t="s">
        <v>3</v>
      </c>
      <c r="AE16" s="53"/>
      <c r="AF16" s="53" t="s">
        <v>84</v>
      </c>
      <c r="AG16" s="40">
        <f t="shared" si="11"/>
        <v>11</v>
      </c>
      <c r="AH16" s="39">
        <f t="shared" si="1"/>
        <v>6</v>
      </c>
      <c r="AI16" s="39">
        <f t="shared" si="12"/>
        <v>10</v>
      </c>
      <c r="AJ16" s="39">
        <f t="shared" si="3"/>
        <v>0</v>
      </c>
      <c r="AK16" s="39">
        <f t="shared" si="4"/>
        <v>3</v>
      </c>
      <c r="AL16" s="39">
        <f t="shared" si="5"/>
        <v>1</v>
      </c>
      <c r="AM16" s="39">
        <f t="shared" si="6"/>
        <v>0</v>
      </c>
      <c r="AN16" s="38">
        <f t="shared" si="7"/>
        <v>0</v>
      </c>
      <c r="AO16" s="37">
        <f t="shared" si="8"/>
        <v>31</v>
      </c>
      <c r="AP16" s="112"/>
      <c r="AR16" s="63">
        <v>10</v>
      </c>
      <c r="AS16" s="85">
        <v>7</v>
      </c>
      <c r="AT16" s="85">
        <v>10</v>
      </c>
      <c r="AU16" s="85">
        <v>9</v>
      </c>
      <c r="AV16" s="104">
        <v>8</v>
      </c>
      <c r="AW16" s="120">
        <v>9</v>
      </c>
      <c r="AX16" s="120">
        <v>7</v>
      </c>
      <c r="AY16" s="95">
        <f t="shared" si="9"/>
        <v>10</v>
      </c>
      <c r="AZ16" s="51"/>
      <c r="BA16" s="81">
        <v>2</v>
      </c>
      <c r="BB16" s="81">
        <v>2</v>
      </c>
      <c r="BC16" s="81"/>
      <c r="BD16" s="81">
        <v>3</v>
      </c>
      <c r="BE16" s="81"/>
      <c r="BF16" s="50">
        <f t="shared" si="10"/>
        <v>77</v>
      </c>
    </row>
    <row r="17" spans="1:58" ht="13.5" customHeight="1" thickBot="1">
      <c r="A17" s="24" t="s">
        <v>21</v>
      </c>
      <c r="B17" s="142"/>
      <c r="C17" s="53" t="s">
        <v>5</v>
      </c>
      <c r="D17" s="53"/>
      <c r="E17" s="161"/>
      <c r="F17" s="161" t="s">
        <v>5</v>
      </c>
      <c r="G17" s="53"/>
      <c r="H17" s="53"/>
      <c r="I17" s="53" t="s">
        <v>5</v>
      </c>
      <c r="J17" s="53" t="s">
        <v>84</v>
      </c>
      <c r="K17" s="183" t="s">
        <v>109</v>
      </c>
      <c r="L17" s="161" t="s">
        <v>3</v>
      </c>
      <c r="M17" s="161" t="s">
        <v>3</v>
      </c>
      <c r="N17" s="53"/>
      <c r="O17" s="53" t="s">
        <v>84</v>
      </c>
      <c r="P17" s="53" t="s">
        <v>84</v>
      </c>
      <c r="Q17" s="53" t="s">
        <v>5</v>
      </c>
      <c r="R17" s="53" t="s">
        <v>3</v>
      </c>
      <c r="S17" s="161" t="s">
        <v>3</v>
      </c>
      <c r="T17" s="161"/>
      <c r="U17" s="53" t="s">
        <v>5</v>
      </c>
      <c r="V17" s="53" t="s">
        <v>5</v>
      </c>
      <c r="W17" s="53" t="s">
        <v>5</v>
      </c>
      <c r="X17" s="53" t="s">
        <v>5</v>
      </c>
      <c r="Y17" s="53" t="s">
        <v>3</v>
      </c>
      <c r="Z17" s="161"/>
      <c r="AA17" s="161"/>
      <c r="AB17" s="53" t="s">
        <v>84</v>
      </c>
      <c r="AC17" s="53" t="s">
        <v>5</v>
      </c>
      <c r="AD17" s="53" t="s">
        <v>5</v>
      </c>
      <c r="AE17" s="53"/>
      <c r="AF17" s="53" t="s">
        <v>3</v>
      </c>
      <c r="AG17" s="40">
        <f t="shared" si="11"/>
        <v>14</v>
      </c>
      <c r="AH17" s="39">
        <f t="shared" si="1"/>
        <v>6</v>
      </c>
      <c r="AI17" s="39">
        <f t="shared" si="12"/>
        <v>10</v>
      </c>
      <c r="AJ17" s="39">
        <f t="shared" si="3"/>
        <v>0</v>
      </c>
      <c r="AK17" s="39">
        <f t="shared" si="4"/>
        <v>0</v>
      </c>
      <c r="AL17" s="39">
        <f t="shared" si="5"/>
        <v>1</v>
      </c>
      <c r="AM17" s="39">
        <f t="shared" si="6"/>
        <v>0</v>
      </c>
      <c r="AN17" s="38">
        <f t="shared" si="7"/>
        <v>0</v>
      </c>
      <c r="AO17" s="37">
        <f t="shared" si="8"/>
        <v>31</v>
      </c>
      <c r="AP17" s="112"/>
      <c r="AR17" s="63">
        <v>9</v>
      </c>
      <c r="AS17" s="85">
        <v>9</v>
      </c>
      <c r="AT17" s="85">
        <v>9</v>
      </c>
      <c r="AU17" s="85">
        <v>9</v>
      </c>
      <c r="AV17" s="104">
        <v>6</v>
      </c>
      <c r="AW17" s="120">
        <v>10</v>
      </c>
      <c r="AX17" s="120">
        <v>7</v>
      </c>
      <c r="AY17" s="95">
        <f t="shared" si="9"/>
        <v>10</v>
      </c>
      <c r="AZ17" s="51">
        <v>1</v>
      </c>
      <c r="BA17" s="81">
        <v>2</v>
      </c>
      <c r="BB17" s="81">
        <v>2</v>
      </c>
      <c r="BC17" s="81">
        <v>1</v>
      </c>
      <c r="BD17" s="81">
        <v>2</v>
      </c>
      <c r="BE17" s="81"/>
      <c r="BF17" s="50">
        <f t="shared" si="10"/>
        <v>77</v>
      </c>
    </row>
    <row r="18" spans="1:58" ht="13.5" customHeight="1" thickBot="1">
      <c r="A18" s="24" t="s">
        <v>20</v>
      </c>
      <c r="B18" s="142" t="s">
        <v>84</v>
      </c>
      <c r="C18" s="53" t="s">
        <v>3</v>
      </c>
      <c r="D18" s="53" t="s">
        <v>3</v>
      </c>
      <c r="E18" s="161"/>
      <c r="F18" s="161" t="s">
        <v>84</v>
      </c>
      <c r="G18" s="53" t="s">
        <v>3</v>
      </c>
      <c r="H18" s="53" t="s">
        <v>3</v>
      </c>
      <c r="I18" s="53"/>
      <c r="J18" s="53" t="s">
        <v>84</v>
      </c>
      <c r="K18" s="53" t="s">
        <v>84</v>
      </c>
      <c r="L18" s="161"/>
      <c r="M18" s="161" t="s">
        <v>84</v>
      </c>
      <c r="N18" s="53" t="s">
        <v>5</v>
      </c>
      <c r="O18" s="53" t="s">
        <v>5</v>
      </c>
      <c r="P18" s="53" t="s">
        <v>3</v>
      </c>
      <c r="Q18" s="53"/>
      <c r="R18" s="53" t="s">
        <v>5</v>
      </c>
      <c r="S18" s="161"/>
      <c r="T18" s="161" t="s">
        <v>5</v>
      </c>
      <c r="U18" s="53" t="s">
        <v>91</v>
      </c>
      <c r="V18" s="53" t="s">
        <v>5</v>
      </c>
      <c r="W18" s="53" t="s">
        <v>5</v>
      </c>
      <c r="X18" s="53" t="s">
        <v>3</v>
      </c>
      <c r="Y18" s="53"/>
      <c r="Z18" s="161"/>
      <c r="AA18" s="161" t="s">
        <v>84</v>
      </c>
      <c r="AB18" s="53" t="s">
        <v>5</v>
      </c>
      <c r="AC18" s="53"/>
      <c r="AD18" s="53"/>
      <c r="AE18" s="53" t="s">
        <v>94</v>
      </c>
      <c r="AF18" s="53" t="s">
        <v>84</v>
      </c>
      <c r="AG18" s="40">
        <f t="shared" si="11"/>
        <v>16</v>
      </c>
      <c r="AH18" s="39">
        <f t="shared" si="1"/>
        <v>6</v>
      </c>
      <c r="AI18" s="39">
        <f t="shared" si="12"/>
        <v>9</v>
      </c>
      <c r="AJ18" s="39">
        <f t="shared" si="3"/>
        <v>0</v>
      </c>
      <c r="AK18" s="39">
        <f t="shared" si="4"/>
        <v>0</v>
      </c>
      <c r="AL18" s="39">
        <f t="shared" si="5"/>
        <v>0</v>
      </c>
      <c r="AM18" s="39">
        <f t="shared" si="6"/>
        <v>0</v>
      </c>
      <c r="AN18" s="38">
        <f t="shared" si="7"/>
        <v>0</v>
      </c>
      <c r="AO18" s="37">
        <f t="shared" si="8"/>
        <v>31</v>
      </c>
      <c r="AP18" s="112"/>
      <c r="AR18" s="63">
        <v>8</v>
      </c>
      <c r="AS18" s="85">
        <v>9</v>
      </c>
      <c r="AT18" s="85">
        <v>10</v>
      </c>
      <c r="AU18" s="85">
        <v>8</v>
      </c>
      <c r="AV18" s="104">
        <v>8</v>
      </c>
      <c r="AW18" s="120">
        <v>9</v>
      </c>
      <c r="AX18" s="120">
        <v>9</v>
      </c>
      <c r="AY18" s="95">
        <f t="shared" si="9"/>
        <v>9</v>
      </c>
      <c r="AZ18" s="51">
        <v>1</v>
      </c>
      <c r="BA18" s="81">
        <v>2</v>
      </c>
      <c r="BB18" s="81">
        <v>1</v>
      </c>
      <c r="BC18" s="81">
        <v>1</v>
      </c>
      <c r="BD18" s="81">
        <v>2</v>
      </c>
      <c r="BE18" s="81">
        <v>1</v>
      </c>
      <c r="BF18" s="50">
        <f>SUM(AR18:BE18)</f>
        <v>78</v>
      </c>
    </row>
    <row r="19" spans="1:58" ht="13.5" customHeight="1" thickBot="1">
      <c r="A19" s="87" t="s">
        <v>19</v>
      </c>
      <c r="B19" s="142"/>
      <c r="C19" s="53"/>
      <c r="D19" s="53"/>
      <c r="E19" s="161" t="s">
        <v>84</v>
      </c>
      <c r="F19" s="161" t="s">
        <v>84</v>
      </c>
      <c r="G19" s="53"/>
      <c r="H19" s="53"/>
      <c r="I19" s="53" t="s">
        <v>84</v>
      </c>
      <c r="J19" s="53" t="s">
        <v>5</v>
      </c>
      <c r="K19" s="183" t="s">
        <v>7</v>
      </c>
      <c r="L19" s="161" t="s">
        <v>5</v>
      </c>
      <c r="M19" s="161" t="s">
        <v>84</v>
      </c>
      <c r="N19" s="53" t="s">
        <v>5</v>
      </c>
      <c r="O19" s="53"/>
      <c r="P19" s="53" t="s">
        <v>5</v>
      </c>
      <c r="Q19" s="53" t="s">
        <v>3</v>
      </c>
      <c r="R19" s="53" t="s">
        <v>3</v>
      </c>
      <c r="S19" s="161"/>
      <c r="T19" s="161" t="s">
        <v>5</v>
      </c>
      <c r="U19" s="53" t="s">
        <v>3</v>
      </c>
      <c r="V19" s="53" t="s">
        <v>3</v>
      </c>
      <c r="W19" s="53"/>
      <c r="X19" s="53"/>
      <c r="Y19" s="53" t="s">
        <v>84</v>
      </c>
      <c r="Z19" s="161" t="s">
        <v>5</v>
      </c>
      <c r="AA19" s="161" t="s">
        <v>3</v>
      </c>
      <c r="AB19" s="53" t="s">
        <v>3</v>
      </c>
      <c r="AC19" s="53"/>
      <c r="AD19" s="53"/>
      <c r="AE19" s="53" t="s">
        <v>84</v>
      </c>
      <c r="AF19" s="53" t="s">
        <v>5</v>
      </c>
      <c r="AG19" s="40">
        <f t="shared" si="11"/>
        <v>13</v>
      </c>
      <c r="AH19" s="39">
        <f t="shared" si="1"/>
        <v>6</v>
      </c>
      <c r="AI19" s="39">
        <f t="shared" si="12"/>
        <v>11</v>
      </c>
      <c r="AJ19" s="39">
        <f t="shared" si="3"/>
        <v>0</v>
      </c>
      <c r="AK19" s="39">
        <f t="shared" si="4"/>
        <v>1</v>
      </c>
      <c r="AL19" s="39">
        <f t="shared" si="5"/>
        <v>0</v>
      </c>
      <c r="AM19" s="39">
        <f t="shared" si="6"/>
        <v>0</v>
      </c>
      <c r="AN19" s="38">
        <f t="shared" si="7"/>
        <v>0</v>
      </c>
      <c r="AO19" s="37">
        <f t="shared" si="8"/>
        <v>31</v>
      </c>
      <c r="AP19" s="112"/>
      <c r="AR19" s="63">
        <v>8</v>
      </c>
      <c r="AS19" s="85">
        <v>9</v>
      </c>
      <c r="AT19" s="85">
        <v>9</v>
      </c>
      <c r="AU19" s="85">
        <v>8</v>
      </c>
      <c r="AV19" s="104">
        <v>8</v>
      </c>
      <c r="AW19" s="120">
        <v>9</v>
      </c>
      <c r="AX19" s="120">
        <v>8</v>
      </c>
      <c r="AY19" s="95">
        <f t="shared" si="9"/>
        <v>11</v>
      </c>
      <c r="AZ19" s="51">
        <v>1</v>
      </c>
      <c r="BA19" s="81">
        <v>3</v>
      </c>
      <c r="BB19" s="81">
        <v>1</v>
      </c>
      <c r="BC19" s="81">
        <v>1</v>
      </c>
      <c r="BD19" s="81">
        <v>2</v>
      </c>
      <c r="BE19" s="81"/>
      <c r="BF19" s="50">
        <f t="shared" si="10"/>
        <v>78</v>
      </c>
    </row>
    <row r="20" spans="1:58" ht="13.5" customHeight="1" thickBot="1">
      <c r="A20" s="24" t="s">
        <v>18</v>
      </c>
      <c r="B20" s="142" t="s">
        <v>3</v>
      </c>
      <c r="C20" s="53"/>
      <c r="D20" s="53" t="s">
        <v>5</v>
      </c>
      <c r="E20" s="161" t="s">
        <v>5</v>
      </c>
      <c r="F20" s="161"/>
      <c r="G20" s="53" t="s">
        <v>3</v>
      </c>
      <c r="H20" s="53" t="s">
        <v>3</v>
      </c>
      <c r="I20" s="53"/>
      <c r="J20" s="53"/>
      <c r="K20" s="53" t="s">
        <v>5</v>
      </c>
      <c r="L20" s="161" t="s">
        <v>84</v>
      </c>
      <c r="M20" s="161" t="s">
        <v>5</v>
      </c>
      <c r="N20" s="263" t="s">
        <v>121</v>
      </c>
      <c r="O20" s="53" t="s">
        <v>5</v>
      </c>
      <c r="P20" s="53"/>
      <c r="Q20" s="53"/>
      <c r="R20" s="183" t="s">
        <v>7</v>
      </c>
      <c r="S20" s="183" t="s">
        <v>7</v>
      </c>
      <c r="T20" s="161" t="s">
        <v>3</v>
      </c>
      <c r="U20" s="53" t="s">
        <v>3</v>
      </c>
      <c r="V20" s="53"/>
      <c r="W20" s="53"/>
      <c r="X20" s="53" t="s">
        <v>84</v>
      </c>
      <c r="Y20" s="53" t="s">
        <v>84</v>
      </c>
      <c r="Z20" s="161" t="s">
        <v>5</v>
      </c>
      <c r="AA20" s="161" t="s">
        <v>84</v>
      </c>
      <c r="AB20" s="53" t="s">
        <v>5</v>
      </c>
      <c r="AC20" s="53" t="s">
        <v>5</v>
      </c>
      <c r="AD20" s="53" t="s">
        <v>5</v>
      </c>
      <c r="AE20" s="53"/>
      <c r="AF20" s="53" t="s">
        <v>3</v>
      </c>
      <c r="AG20" s="40">
        <f t="shared" si="11"/>
        <v>14</v>
      </c>
      <c r="AH20" s="39">
        <f t="shared" si="1"/>
        <v>6</v>
      </c>
      <c r="AI20" s="39">
        <f t="shared" si="12"/>
        <v>9</v>
      </c>
      <c r="AJ20" s="39">
        <f t="shared" si="3"/>
        <v>0</v>
      </c>
      <c r="AK20" s="39">
        <f t="shared" si="4"/>
        <v>2</v>
      </c>
      <c r="AL20" s="39">
        <f t="shared" si="5"/>
        <v>0</v>
      </c>
      <c r="AM20" s="39">
        <f t="shared" si="6"/>
        <v>0</v>
      </c>
      <c r="AN20" s="38">
        <f t="shared" si="7"/>
        <v>0</v>
      </c>
      <c r="AO20" s="37">
        <f t="shared" si="8"/>
        <v>31</v>
      </c>
      <c r="AP20" s="112"/>
      <c r="AR20" s="63">
        <v>10</v>
      </c>
      <c r="AS20" s="85">
        <v>10</v>
      </c>
      <c r="AT20" s="85">
        <v>10</v>
      </c>
      <c r="AU20" s="85">
        <v>9</v>
      </c>
      <c r="AV20" s="104">
        <v>8</v>
      </c>
      <c r="AW20" s="120">
        <v>10</v>
      </c>
      <c r="AX20" s="120">
        <v>6</v>
      </c>
      <c r="AY20" s="95">
        <f t="shared" si="9"/>
        <v>9</v>
      </c>
      <c r="AZ20" s="51"/>
      <c r="BA20" s="81">
        <v>1</v>
      </c>
      <c r="BB20" s="81"/>
      <c r="BC20" s="81"/>
      <c r="BD20" s="81">
        <v>2</v>
      </c>
      <c r="BE20" s="81">
        <v>1</v>
      </c>
      <c r="BF20" s="50">
        <f t="shared" si="10"/>
        <v>75</v>
      </c>
    </row>
    <row r="21" spans="1:58" ht="13.5" customHeight="1" thickBot="1">
      <c r="A21" s="24" t="s">
        <v>17</v>
      </c>
      <c r="B21" s="142"/>
      <c r="C21" s="53"/>
      <c r="D21" s="53" t="s">
        <v>84</v>
      </c>
      <c r="E21" s="161"/>
      <c r="F21" s="206" t="s">
        <v>5</v>
      </c>
      <c r="G21" s="53" t="s">
        <v>84</v>
      </c>
      <c r="H21" s="53" t="s">
        <v>5</v>
      </c>
      <c r="I21" s="53" t="s">
        <v>3</v>
      </c>
      <c r="J21" s="53"/>
      <c r="K21" s="53" t="s">
        <v>5</v>
      </c>
      <c r="L21" s="161" t="s">
        <v>5</v>
      </c>
      <c r="M21" s="161"/>
      <c r="N21" s="53" t="s">
        <v>3</v>
      </c>
      <c r="O21" s="53" t="s">
        <v>3</v>
      </c>
      <c r="P21" s="53"/>
      <c r="Q21" s="263" t="s">
        <v>5</v>
      </c>
      <c r="R21" s="53"/>
      <c r="S21" s="161" t="s">
        <v>84</v>
      </c>
      <c r="T21" s="161" t="s">
        <v>5</v>
      </c>
      <c r="U21" s="53" t="s">
        <v>92</v>
      </c>
      <c r="V21" s="53" t="s">
        <v>84</v>
      </c>
      <c r="W21" s="53" t="s">
        <v>3</v>
      </c>
      <c r="X21" s="53"/>
      <c r="Y21" s="53" t="s">
        <v>3</v>
      </c>
      <c r="Z21" s="161"/>
      <c r="AA21" s="161" t="s">
        <v>5</v>
      </c>
      <c r="AB21" s="53" t="s">
        <v>84</v>
      </c>
      <c r="AC21" s="53" t="s">
        <v>3</v>
      </c>
      <c r="AD21" s="53"/>
      <c r="AE21" s="53" t="s">
        <v>93</v>
      </c>
      <c r="AF21" s="53" t="s">
        <v>5</v>
      </c>
      <c r="AG21" s="40">
        <f t="shared" si="11"/>
        <v>15</v>
      </c>
      <c r="AH21" s="39">
        <f t="shared" si="1"/>
        <v>6</v>
      </c>
      <c r="AI21" s="39">
        <f t="shared" si="12"/>
        <v>10</v>
      </c>
      <c r="AJ21" s="39">
        <f t="shared" si="3"/>
        <v>0</v>
      </c>
      <c r="AK21" s="39">
        <f t="shared" si="4"/>
        <v>0</v>
      </c>
      <c r="AL21" s="39">
        <f t="shared" si="5"/>
        <v>0</v>
      </c>
      <c r="AM21" s="39">
        <f t="shared" si="6"/>
        <v>0</v>
      </c>
      <c r="AN21" s="38">
        <f t="shared" si="7"/>
        <v>0</v>
      </c>
      <c r="AO21" s="37">
        <f t="shared" si="8"/>
        <v>31</v>
      </c>
      <c r="AP21" s="112"/>
      <c r="AR21" s="63">
        <v>9</v>
      </c>
      <c r="AS21" s="85">
        <v>9</v>
      </c>
      <c r="AT21" s="85">
        <v>7</v>
      </c>
      <c r="AU21" s="85">
        <v>9</v>
      </c>
      <c r="AV21" s="104">
        <v>8</v>
      </c>
      <c r="AW21" s="120">
        <v>10</v>
      </c>
      <c r="AX21" s="120">
        <v>6</v>
      </c>
      <c r="AY21" s="95">
        <f t="shared" si="9"/>
        <v>10</v>
      </c>
      <c r="AZ21" s="51"/>
      <c r="BA21" s="81">
        <v>3</v>
      </c>
      <c r="BB21" s="81">
        <v>3</v>
      </c>
      <c r="BC21" s="81"/>
      <c r="BD21" s="81">
        <v>3</v>
      </c>
      <c r="BE21" s="81"/>
      <c r="BF21" s="50">
        <f t="shared" si="10"/>
        <v>77</v>
      </c>
    </row>
    <row r="22" spans="1:58" ht="13.5" customHeight="1" thickBot="1">
      <c r="A22" s="87" t="s">
        <v>16</v>
      </c>
      <c r="B22" s="142"/>
      <c r="C22" s="53"/>
      <c r="D22" s="53" t="s">
        <v>3</v>
      </c>
      <c r="E22" s="161" t="s">
        <v>3</v>
      </c>
      <c r="F22" s="161" t="s">
        <v>3</v>
      </c>
      <c r="G22" s="53"/>
      <c r="H22" s="53" t="s">
        <v>5</v>
      </c>
      <c r="I22" s="53" t="s">
        <v>84</v>
      </c>
      <c r="J22" s="53" t="s">
        <v>5</v>
      </c>
      <c r="K22" s="53" t="s">
        <v>5</v>
      </c>
      <c r="L22" s="161" t="s">
        <v>84</v>
      </c>
      <c r="M22" s="161" t="s">
        <v>5</v>
      </c>
      <c r="N22" s="53"/>
      <c r="O22" s="53"/>
      <c r="P22" s="183" t="s">
        <v>7</v>
      </c>
      <c r="Q22" s="183" t="s">
        <v>7</v>
      </c>
      <c r="R22" s="183" t="s">
        <v>7</v>
      </c>
      <c r="S22" s="161"/>
      <c r="T22" s="161" t="s">
        <v>84</v>
      </c>
      <c r="U22" s="53"/>
      <c r="V22" s="53"/>
      <c r="W22" s="53" t="s">
        <v>84</v>
      </c>
      <c r="X22" s="53" t="s">
        <v>84</v>
      </c>
      <c r="Y22" s="53" t="s">
        <v>5</v>
      </c>
      <c r="Z22" s="161" t="s">
        <v>84</v>
      </c>
      <c r="AA22" s="161" t="s">
        <v>5</v>
      </c>
      <c r="AB22" s="53" t="s">
        <v>3</v>
      </c>
      <c r="AC22" s="53" t="s">
        <v>3</v>
      </c>
      <c r="AD22" s="53" t="s">
        <v>3</v>
      </c>
      <c r="AE22" s="53"/>
      <c r="AF22" s="53" t="s">
        <v>5</v>
      </c>
      <c r="AG22" s="40">
        <f t="shared" si="11"/>
        <v>13</v>
      </c>
      <c r="AH22" s="39">
        <f t="shared" si="1"/>
        <v>6</v>
      </c>
      <c r="AI22" s="39">
        <f t="shared" si="12"/>
        <v>9</v>
      </c>
      <c r="AJ22" s="39">
        <f t="shared" si="3"/>
        <v>0</v>
      </c>
      <c r="AK22" s="39">
        <f t="shared" si="4"/>
        <v>3</v>
      </c>
      <c r="AL22" s="39">
        <f t="shared" si="5"/>
        <v>0</v>
      </c>
      <c r="AM22" s="39">
        <f t="shared" si="6"/>
        <v>0</v>
      </c>
      <c r="AN22" s="38">
        <f t="shared" si="7"/>
        <v>0</v>
      </c>
      <c r="AO22" s="37">
        <f t="shared" si="8"/>
        <v>31</v>
      </c>
      <c r="AP22" s="112"/>
      <c r="AR22" s="63">
        <v>9</v>
      </c>
      <c r="AS22" s="85">
        <v>8</v>
      </c>
      <c r="AT22" s="85">
        <v>10</v>
      </c>
      <c r="AU22" s="85">
        <v>10</v>
      </c>
      <c r="AV22" s="104">
        <v>7</v>
      </c>
      <c r="AW22" s="120">
        <v>9</v>
      </c>
      <c r="AX22" s="120">
        <v>8</v>
      </c>
      <c r="AY22" s="95">
        <f t="shared" si="9"/>
        <v>9</v>
      </c>
      <c r="AZ22" s="51">
        <v>1</v>
      </c>
      <c r="BA22" s="81">
        <v>1</v>
      </c>
      <c r="BB22" s="81">
        <v>2</v>
      </c>
      <c r="BC22" s="81"/>
      <c r="BD22" s="81">
        <v>3</v>
      </c>
      <c r="BE22" s="81"/>
      <c r="BF22" s="50">
        <f t="shared" si="10"/>
        <v>77</v>
      </c>
    </row>
    <row r="23" spans="1:58" ht="13.5" customHeight="1" thickBot="1">
      <c r="A23" s="24" t="s">
        <v>61</v>
      </c>
      <c r="B23" s="142" t="s">
        <v>3</v>
      </c>
      <c r="C23" s="53" t="s">
        <v>3</v>
      </c>
      <c r="D23" s="53"/>
      <c r="E23" s="161"/>
      <c r="F23" s="161" t="s">
        <v>5</v>
      </c>
      <c r="G23" s="183" t="s">
        <v>5</v>
      </c>
      <c r="H23" s="53" t="s">
        <v>5</v>
      </c>
      <c r="I23" s="53" t="s">
        <v>84</v>
      </c>
      <c r="J23" s="53" t="s">
        <v>3</v>
      </c>
      <c r="K23" s="53" t="s">
        <v>3</v>
      </c>
      <c r="L23" s="161"/>
      <c r="M23" s="161"/>
      <c r="N23" s="53" t="s">
        <v>84</v>
      </c>
      <c r="O23" s="53" t="s">
        <v>5</v>
      </c>
      <c r="P23" s="53" t="s">
        <v>5</v>
      </c>
      <c r="Q23" s="53" t="s">
        <v>84</v>
      </c>
      <c r="R23" s="53" t="s">
        <v>5</v>
      </c>
      <c r="S23" s="161"/>
      <c r="T23" s="161"/>
      <c r="U23" s="53" t="s">
        <v>5</v>
      </c>
      <c r="V23" s="183" t="s">
        <v>118</v>
      </c>
      <c r="W23" s="53" t="s">
        <v>84</v>
      </c>
      <c r="X23" s="53" t="s">
        <v>5</v>
      </c>
      <c r="Y23" s="53"/>
      <c r="Z23" s="161"/>
      <c r="AA23" s="161" t="s">
        <v>3</v>
      </c>
      <c r="AB23" s="53"/>
      <c r="AC23" s="53" t="s">
        <v>84</v>
      </c>
      <c r="AD23" s="53" t="s">
        <v>84</v>
      </c>
      <c r="AE23" s="53" t="s">
        <v>5</v>
      </c>
      <c r="AF23" s="53" t="s">
        <v>3</v>
      </c>
      <c r="AG23" s="40">
        <f t="shared" si="11"/>
        <v>15</v>
      </c>
      <c r="AH23" s="39">
        <f t="shared" si="1"/>
        <v>6</v>
      </c>
      <c r="AI23" s="39">
        <f t="shared" si="12"/>
        <v>9</v>
      </c>
      <c r="AJ23" s="39">
        <f t="shared" si="3"/>
        <v>0</v>
      </c>
      <c r="AK23" s="39">
        <f t="shared" si="4"/>
        <v>0</v>
      </c>
      <c r="AL23" s="39">
        <f t="shared" si="5"/>
        <v>1</v>
      </c>
      <c r="AM23" s="39">
        <f t="shared" si="6"/>
        <v>0</v>
      </c>
      <c r="AN23" s="38">
        <f t="shared" si="7"/>
        <v>0</v>
      </c>
      <c r="AO23" s="37">
        <f t="shared" si="8"/>
        <v>31</v>
      </c>
      <c r="AP23" s="112"/>
      <c r="AR23" s="63">
        <v>9</v>
      </c>
      <c r="AS23" s="85">
        <v>8</v>
      </c>
      <c r="AT23" s="85">
        <v>11</v>
      </c>
      <c r="AU23" s="85">
        <v>9</v>
      </c>
      <c r="AV23" s="105">
        <v>9</v>
      </c>
      <c r="AW23" s="121">
        <v>9</v>
      </c>
      <c r="AX23" s="121">
        <v>8</v>
      </c>
      <c r="AY23" s="95">
        <f t="shared" si="9"/>
        <v>9</v>
      </c>
      <c r="AZ23" s="62"/>
      <c r="BA23" s="77">
        <v>2</v>
      </c>
      <c r="BB23" s="77">
        <v>1</v>
      </c>
      <c r="BC23" s="77"/>
      <c r="BD23" s="77">
        <v>2</v>
      </c>
      <c r="BE23" s="77">
        <v>1</v>
      </c>
      <c r="BF23" s="50">
        <f>SUM(AR23:BE23)</f>
        <v>78</v>
      </c>
    </row>
    <row r="24" spans="1:58" ht="13.5" customHeight="1" thickBot="1">
      <c r="A24" s="24" t="s">
        <v>15</v>
      </c>
      <c r="B24" s="142" t="s">
        <v>5</v>
      </c>
      <c r="C24" s="53" t="s">
        <v>5</v>
      </c>
      <c r="D24" s="53"/>
      <c r="E24" s="161" t="s">
        <v>5</v>
      </c>
      <c r="F24" s="161"/>
      <c r="G24" s="53" t="s">
        <v>84</v>
      </c>
      <c r="H24" s="53" t="s">
        <v>5</v>
      </c>
      <c r="I24" s="53" t="s">
        <v>3</v>
      </c>
      <c r="J24" s="53" t="s">
        <v>3</v>
      </c>
      <c r="K24" s="53" t="s">
        <v>3</v>
      </c>
      <c r="L24" s="161"/>
      <c r="M24" s="161"/>
      <c r="N24" s="53" t="s">
        <v>3</v>
      </c>
      <c r="O24" s="53"/>
      <c r="P24" s="53" t="s">
        <v>5</v>
      </c>
      <c r="Q24" s="53" t="s">
        <v>84</v>
      </c>
      <c r="R24" s="53" t="s">
        <v>84</v>
      </c>
      <c r="S24" s="161" t="s">
        <v>84</v>
      </c>
      <c r="T24" s="161"/>
      <c r="U24" s="53"/>
      <c r="V24" s="53" t="s">
        <v>3</v>
      </c>
      <c r="W24" s="53" t="s">
        <v>3</v>
      </c>
      <c r="X24" s="53"/>
      <c r="Y24" s="53" t="s">
        <v>84</v>
      </c>
      <c r="Z24" s="161" t="s">
        <v>84</v>
      </c>
      <c r="AA24" s="161" t="s">
        <v>5</v>
      </c>
      <c r="AB24" s="53" t="s">
        <v>5</v>
      </c>
      <c r="AC24" s="53" t="s">
        <v>5</v>
      </c>
      <c r="AD24" s="53" t="s">
        <v>84</v>
      </c>
      <c r="AE24" s="53"/>
      <c r="AF24" s="53" t="s">
        <v>84</v>
      </c>
      <c r="AG24" s="40">
        <f t="shared" si="11"/>
        <v>16</v>
      </c>
      <c r="AH24" s="39">
        <f t="shared" si="1"/>
        <v>6</v>
      </c>
      <c r="AI24" s="39">
        <f t="shared" si="12"/>
        <v>9</v>
      </c>
      <c r="AJ24" s="39">
        <f t="shared" si="3"/>
        <v>0</v>
      </c>
      <c r="AK24" s="39">
        <f t="shared" si="4"/>
        <v>0</v>
      </c>
      <c r="AL24" s="39">
        <f t="shared" si="5"/>
        <v>0</v>
      </c>
      <c r="AM24" s="39">
        <f t="shared" si="6"/>
        <v>0</v>
      </c>
      <c r="AN24" s="38">
        <f t="shared" si="7"/>
        <v>0</v>
      </c>
      <c r="AO24" s="37">
        <f t="shared" si="8"/>
        <v>31</v>
      </c>
      <c r="AP24" s="112"/>
      <c r="AR24" s="63">
        <v>10</v>
      </c>
      <c r="AS24" s="85">
        <v>8</v>
      </c>
      <c r="AT24" s="85">
        <v>11</v>
      </c>
      <c r="AU24" s="85">
        <v>9</v>
      </c>
      <c r="AV24" s="104">
        <v>6</v>
      </c>
      <c r="AW24" s="120">
        <v>8</v>
      </c>
      <c r="AX24" s="120">
        <v>8</v>
      </c>
      <c r="AY24" s="95">
        <f t="shared" si="9"/>
        <v>9</v>
      </c>
      <c r="AZ24" s="51"/>
      <c r="BA24" s="81">
        <v>1</v>
      </c>
      <c r="BB24" s="81">
        <v>2</v>
      </c>
      <c r="BC24" s="81">
        <v>1</v>
      </c>
      <c r="BD24" s="81">
        <v>3</v>
      </c>
      <c r="BE24" s="81">
        <v>1</v>
      </c>
      <c r="BF24" s="50">
        <f>SUM(AR24:BE24)</f>
        <v>77</v>
      </c>
    </row>
    <row r="25" spans="1:58" ht="13.5" customHeight="1" thickBot="1">
      <c r="A25" s="134" t="s">
        <v>14</v>
      </c>
      <c r="B25" s="143" t="s">
        <v>84</v>
      </c>
      <c r="C25" s="53" t="s">
        <v>84</v>
      </c>
      <c r="D25" s="53" t="s">
        <v>84</v>
      </c>
      <c r="E25" s="161" t="s">
        <v>3</v>
      </c>
      <c r="F25" s="161"/>
      <c r="G25" s="53" t="s">
        <v>5</v>
      </c>
      <c r="H25" s="53" t="s">
        <v>84</v>
      </c>
      <c r="I25" s="53" t="s">
        <v>5</v>
      </c>
      <c r="J25" s="53" t="s">
        <v>3</v>
      </c>
      <c r="K25" s="53" t="s">
        <v>3</v>
      </c>
      <c r="L25" s="161"/>
      <c r="M25" s="161"/>
      <c r="N25" s="53" t="s">
        <v>5</v>
      </c>
      <c r="O25" s="53" t="s">
        <v>3</v>
      </c>
      <c r="P25" s="53"/>
      <c r="Q25" s="53" t="s">
        <v>84</v>
      </c>
      <c r="R25" s="53"/>
      <c r="S25" s="161" t="s">
        <v>5</v>
      </c>
      <c r="T25" s="161" t="s">
        <v>3</v>
      </c>
      <c r="U25" s="53" t="s">
        <v>3</v>
      </c>
      <c r="V25" s="53"/>
      <c r="W25" s="183" t="s">
        <v>119</v>
      </c>
      <c r="X25" s="53"/>
      <c r="Y25" s="53" t="s">
        <v>5</v>
      </c>
      <c r="Z25" s="161" t="s">
        <v>5</v>
      </c>
      <c r="AA25" s="161" t="s">
        <v>5</v>
      </c>
      <c r="AB25" s="53"/>
      <c r="AC25" s="53"/>
      <c r="AD25" s="53" t="s">
        <v>84</v>
      </c>
      <c r="AE25" s="53" t="s">
        <v>5</v>
      </c>
      <c r="AF25" s="53" t="s">
        <v>84</v>
      </c>
      <c r="AG25" s="40">
        <f t="shared" si="11"/>
        <v>15</v>
      </c>
      <c r="AH25" s="39">
        <f t="shared" si="1"/>
        <v>6</v>
      </c>
      <c r="AI25" s="39">
        <f t="shared" si="12"/>
        <v>9</v>
      </c>
      <c r="AJ25" s="39">
        <f t="shared" si="3"/>
        <v>0</v>
      </c>
      <c r="AK25" s="39">
        <f t="shared" si="4"/>
        <v>1</v>
      </c>
      <c r="AL25" s="39">
        <f t="shared" si="5"/>
        <v>0</v>
      </c>
      <c r="AM25" s="39">
        <f t="shared" si="6"/>
        <v>0</v>
      </c>
      <c r="AN25" s="38">
        <f t="shared" si="7"/>
        <v>0</v>
      </c>
      <c r="AO25" s="37">
        <f t="shared" si="8"/>
        <v>31</v>
      </c>
      <c r="AP25" s="112"/>
      <c r="AR25" s="63">
        <v>9</v>
      </c>
      <c r="AS25" s="85">
        <v>7</v>
      </c>
      <c r="AT25" s="85">
        <v>10</v>
      </c>
      <c r="AU25" s="85">
        <v>9</v>
      </c>
      <c r="AV25" s="104">
        <v>8</v>
      </c>
      <c r="AW25" s="120">
        <v>9</v>
      </c>
      <c r="AX25" s="120">
        <v>8</v>
      </c>
      <c r="AY25" s="95">
        <f t="shared" si="9"/>
        <v>9</v>
      </c>
      <c r="AZ25" s="51">
        <v>1</v>
      </c>
      <c r="BA25" s="81">
        <v>2</v>
      </c>
      <c r="BB25" s="81">
        <v>2</v>
      </c>
      <c r="BC25" s="81"/>
      <c r="BD25" s="81">
        <v>3</v>
      </c>
      <c r="BE25" s="81">
        <v>1</v>
      </c>
      <c r="BF25" s="50">
        <f>SUM(AR25:BE25)</f>
        <v>78</v>
      </c>
    </row>
    <row r="26" spans="1:58" ht="13.5" customHeight="1" thickBot="1">
      <c r="A26" s="24" t="s">
        <v>13</v>
      </c>
      <c r="B26" s="144"/>
      <c r="C26" s="43" t="s">
        <v>5</v>
      </c>
      <c r="D26" s="53" t="s">
        <v>5</v>
      </c>
      <c r="E26" s="162" t="s">
        <v>5</v>
      </c>
      <c r="F26" s="184" t="s">
        <v>7</v>
      </c>
      <c r="G26" s="43" t="s">
        <v>5</v>
      </c>
      <c r="H26" s="43" t="s">
        <v>84</v>
      </c>
      <c r="I26" s="43" t="s">
        <v>5</v>
      </c>
      <c r="J26" s="43" t="s">
        <v>5</v>
      </c>
      <c r="K26" s="43" t="s">
        <v>5</v>
      </c>
      <c r="L26" s="162"/>
      <c r="M26" s="162"/>
      <c r="N26" s="43" t="s">
        <v>5</v>
      </c>
      <c r="O26" s="43" t="s">
        <v>3</v>
      </c>
      <c r="P26" s="43" t="s">
        <v>3</v>
      </c>
      <c r="Q26" s="43"/>
      <c r="R26" s="43" t="s">
        <v>84</v>
      </c>
      <c r="S26" s="162" t="s">
        <v>5</v>
      </c>
      <c r="T26" s="162"/>
      <c r="U26" s="43" t="s">
        <v>5</v>
      </c>
      <c r="V26" s="43" t="s">
        <v>3</v>
      </c>
      <c r="W26" s="43"/>
      <c r="X26" s="43" t="s">
        <v>84</v>
      </c>
      <c r="Y26" s="43" t="s">
        <v>5</v>
      </c>
      <c r="Z26" s="162" t="s">
        <v>3</v>
      </c>
      <c r="AA26" s="162"/>
      <c r="AB26" s="43" t="s">
        <v>5</v>
      </c>
      <c r="AC26" s="43" t="s">
        <v>84</v>
      </c>
      <c r="AD26" s="43" t="s">
        <v>3</v>
      </c>
      <c r="AE26" s="43" t="s">
        <v>3</v>
      </c>
      <c r="AF26" s="43"/>
      <c r="AG26" s="40">
        <f t="shared" si="11"/>
        <v>16</v>
      </c>
      <c r="AH26" s="39">
        <f t="shared" si="1"/>
        <v>6</v>
      </c>
      <c r="AI26" s="39">
        <f t="shared" si="12"/>
        <v>8</v>
      </c>
      <c r="AJ26" s="39">
        <f t="shared" si="3"/>
        <v>0</v>
      </c>
      <c r="AK26" s="39">
        <f t="shared" si="4"/>
        <v>1</v>
      </c>
      <c r="AL26" s="39">
        <f t="shared" si="5"/>
        <v>0</v>
      </c>
      <c r="AM26" s="39">
        <f t="shared" si="6"/>
        <v>0</v>
      </c>
      <c r="AN26" s="38">
        <f t="shared" si="7"/>
        <v>0</v>
      </c>
      <c r="AO26" s="37">
        <f t="shared" si="8"/>
        <v>31</v>
      </c>
      <c r="AP26" s="112"/>
      <c r="AR26" s="63">
        <v>10</v>
      </c>
      <c r="AS26" s="85">
        <v>9</v>
      </c>
      <c r="AT26" s="85">
        <v>9</v>
      </c>
      <c r="AU26" s="85">
        <v>9</v>
      </c>
      <c r="AV26" s="104">
        <v>8</v>
      </c>
      <c r="AW26" s="120">
        <v>8</v>
      </c>
      <c r="AX26" s="120">
        <v>10</v>
      </c>
      <c r="AY26" s="95">
        <f t="shared" si="9"/>
        <v>8</v>
      </c>
      <c r="AZ26" s="51"/>
      <c r="BA26" s="81">
        <v>2</v>
      </c>
      <c r="BB26" s="81">
        <v>1</v>
      </c>
      <c r="BC26" s="81">
        <v>1</v>
      </c>
      <c r="BD26" s="81">
        <v>3</v>
      </c>
      <c r="BE26" s="81"/>
      <c r="BF26" s="50">
        <f t="shared" si="10"/>
        <v>78</v>
      </c>
    </row>
    <row r="27" spans="1:58" ht="13.5" customHeight="1" thickBot="1">
      <c r="A27" s="97" t="s">
        <v>12</v>
      </c>
      <c r="B27" s="145"/>
      <c r="C27" s="72" t="s">
        <v>84</v>
      </c>
      <c r="D27" s="72" t="s">
        <v>5</v>
      </c>
      <c r="E27" s="163" t="s">
        <v>84</v>
      </c>
      <c r="F27" s="163"/>
      <c r="G27" s="72" t="s">
        <v>5</v>
      </c>
      <c r="H27" s="72" t="s">
        <v>84</v>
      </c>
      <c r="I27" s="72" t="s">
        <v>3</v>
      </c>
      <c r="J27" s="72"/>
      <c r="K27" s="72"/>
      <c r="L27" s="163" t="s">
        <v>3</v>
      </c>
      <c r="M27" s="163" t="s">
        <v>3</v>
      </c>
      <c r="N27" s="72" t="s">
        <v>3</v>
      </c>
      <c r="O27" s="72"/>
      <c r="P27" s="72" t="s">
        <v>84</v>
      </c>
      <c r="Q27" s="72" t="s">
        <v>5</v>
      </c>
      <c r="R27" s="72" t="s">
        <v>5</v>
      </c>
      <c r="S27" s="163" t="s">
        <v>5</v>
      </c>
      <c r="T27" s="163"/>
      <c r="U27" s="72" t="s">
        <v>84</v>
      </c>
      <c r="V27" s="72" t="s">
        <v>84</v>
      </c>
      <c r="W27" s="72" t="s">
        <v>84</v>
      </c>
      <c r="X27" s="72" t="s">
        <v>5</v>
      </c>
      <c r="Y27" s="72"/>
      <c r="Z27" s="163" t="s">
        <v>3</v>
      </c>
      <c r="AA27" s="163"/>
      <c r="AB27" s="72" t="s">
        <v>5</v>
      </c>
      <c r="AC27" s="72" t="s">
        <v>84</v>
      </c>
      <c r="AD27" s="72" t="s">
        <v>5</v>
      </c>
      <c r="AE27" s="72" t="s">
        <v>3</v>
      </c>
      <c r="AF27" s="72"/>
      <c r="AG27" s="75">
        <f t="shared" si="11"/>
        <v>16</v>
      </c>
      <c r="AH27" s="60">
        <f t="shared" si="1"/>
        <v>6</v>
      </c>
      <c r="AI27" s="39">
        <f t="shared" si="12"/>
        <v>9</v>
      </c>
      <c r="AJ27" s="60">
        <f t="shared" si="3"/>
        <v>0</v>
      </c>
      <c r="AK27" s="60">
        <f t="shared" si="4"/>
        <v>0</v>
      </c>
      <c r="AL27" s="60">
        <f t="shared" si="5"/>
        <v>0</v>
      </c>
      <c r="AM27" s="60">
        <f t="shared" si="6"/>
        <v>0</v>
      </c>
      <c r="AN27" s="59">
        <f t="shared" si="7"/>
        <v>0</v>
      </c>
      <c r="AO27" s="58">
        <f t="shared" si="8"/>
        <v>31</v>
      </c>
      <c r="AP27" s="112"/>
      <c r="AR27" s="63">
        <v>10</v>
      </c>
      <c r="AS27" s="85">
        <v>11</v>
      </c>
      <c r="AT27" s="85">
        <v>11</v>
      </c>
      <c r="AU27" s="85">
        <v>8</v>
      </c>
      <c r="AV27" s="105">
        <v>8</v>
      </c>
      <c r="AW27" s="121">
        <v>11</v>
      </c>
      <c r="AX27" s="121">
        <v>9</v>
      </c>
      <c r="AY27" s="95">
        <f t="shared" si="9"/>
        <v>9</v>
      </c>
      <c r="AZ27" s="49"/>
      <c r="BA27" s="82"/>
      <c r="BB27" s="82"/>
      <c r="BC27" s="82"/>
      <c r="BD27" s="82"/>
      <c r="BE27" s="82"/>
      <c r="BF27" s="50">
        <f t="shared" si="10"/>
        <v>77</v>
      </c>
    </row>
    <row r="28" spans="1:58" ht="13.5" customHeight="1" thickBot="1">
      <c r="A28" s="135" t="s">
        <v>11</v>
      </c>
      <c r="B28" s="146" t="s">
        <v>5</v>
      </c>
      <c r="C28" s="73" t="s">
        <v>3</v>
      </c>
      <c r="D28" s="73"/>
      <c r="E28" s="164" t="s">
        <v>84</v>
      </c>
      <c r="F28" s="164" t="s">
        <v>84</v>
      </c>
      <c r="G28" s="73"/>
      <c r="H28" s="219" t="s">
        <v>3</v>
      </c>
      <c r="I28" s="73" t="s">
        <v>3</v>
      </c>
      <c r="J28" s="73"/>
      <c r="K28" s="73" t="s">
        <v>5</v>
      </c>
      <c r="L28" s="164" t="s">
        <v>5</v>
      </c>
      <c r="M28" s="164" t="s">
        <v>84</v>
      </c>
      <c r="N28" s="73" t="s">
        <v>5</v>
      </c>
      <c r="O28" s="73" t="s">
        <v>3</v>
      </c>
      <c r="P28" s="73"/>
      <c r="Q28" s="73" t="s">
        <v>5</v>
      </c>
      <c r="R28" s="73" t="s">
        <v>5</v>
      </c>
      <c r="S28" s="164" t="s">
        <v>5</v>
      </c>
      <c r="T28" s="164"/>
      <c r="U28" s="73" t="s">
        <v>84</v>
      </c>
      <c r="V28" s="73" t="s">
        <v>84</v>
      </c>
      <c r="W28" s="73" t="s">
        <v>3</v>
      </c>
      <c r="X28" s="73"/>
      <c r="Y28" s="260" t="s">
        <v>121</v>
      </c>
      <c r="Z28" s="164" t="s">
        <v>5</v>
      </c>
      <c r="AA28" s="164" t="s">
        <v>84</v>
      </c>
      <c r="AB28" s="73" t="s">
        <v>3</v>
      </c>
      <c r="AC28" s="73"/>
      <c r="AD28" s="73"/>
      <c r="AE28" s="73" t="s">
        <v>84</v>
      </c>
      <c r="AF28" s="226" t="s">
        <v>5</v>
      </c>
      <c r="AG28" s="48">
        <f t="shared" si="11"/>
        <v>17</v>
      </c>
      <c r="AH28" s="47">
        <f t="shared" si="1"/>
        <v>6</v>
      </c>
      <c r="AI28" s="47">
        <f>COUNTIF(B28:AF28,"")</f>
        <v>8</v>
      </c>
      <c r="AJ28" s="47">
        <f t="shared" si="3"/>
        <v>0</v>
      </c>
      <c r="AK28" s="47">
        <f t="shared" si="4"/>
        <v>0</v>
      </c>
      <c r="AL28" s="47">
        <f t="shared" si="5"/>
        <v>0</v>
      </c>
      <c r="AM28" s="47">
        <f t="shared" si="6"/>
        <v>0</v>
      </c>
      <c r="AN28" s="46">
        <f t="shared" si="7"/>
        <v>0</v>
      </c>
      <c r="AO28" s="37">
        <f t="shared" si="8"/>
        <v>31</v>
      </c>
      <c r="AP28" s="112"/>
      <c r="AR28" s="63">
        <v>9</v>
      </c>
      <c r="AS28" s="85">
        <v>9</v>
      </c>
      <c r="AT28" s="85">
        <v>11</v>
      </c>
      <c r="AU28" s="85">
        <v>8</v>
      </c>
      <c r="AV28" s="106">
        <v>9</v>
      </c>
      <c r="AW28" s="120">
        <v>9</v>
      </c>
      <c r="AX28" s="120">
        <v>8</v>
      </c>
      <c r="AY28" s="95">
        <f t="shared" si="9"/>
        <v>8</v>
      </c>
      <c r="AZ28" s="44">
        <v>1</v>
      </c>
      <c r="BA28" s="83"/>
      <c r="BB28" s="83">
        <v>1</v>
      </c>
      <c r="BC28" s="83"/>
      <c r="BD28" s="83">
        <v>2</v>
      </c>
      <c r="BE28" s="83">
        <v>1</v>
      </c>
      <c r="BF28" s="50">
        <f>SUM(AR28:BE28)</f>
        <v>76</v>
      </c>
    </row>
    <row r="29" spans="1:58" ht="13.5" customHeight="1" thickBot="1">
      <c r="A29" s="24" t="s">
        <v>10</v>
      </c>
      <c r="B29" s="147" t="s">
        <v>3</v>
      </c>
      <c r="C29" s="43"/>
      <c r="D29" s="43"/>
      <c r="E29" s="162" t="s">
        <v>5</v>
      </c>
      <c r="F29" s="162" t="s">
        <v>5</v>
      </c>
      <c r="G29" s="43" t="s">
        <v>5</v>
      </c>
      <c r="H29" s="223" t="s">
        <v>66</v>
      </c>
      <c r="I29" s="220" t="s">
        <v>102</v>
      </c>
      <c r="J29" s="43"/>
      <c r="K29" s="43" t="s">
        <v>84</v>
      </c>
      <c r="L29" s="162" t="s">
        <v>84</v>
      </c>
      <c r="M29" s="162" t="s">
        <v>5</v>
      </c>
      <c r="N29" s="43"/>
      <c r="O29" s="43"/>
      <c r="P29" s="184" t="s">
        <v>7</v>
      </c>
      <c r="Q29" s="184" t="s">
        <v>7</v>
      </c>
      <c r="R29" s="184" t="s">
        <v>7</v>
      </c>
      <c r="S29" s="184" t="s">
        <v>88</v>
      </c>
      <c r="T29" s="162" t="s">
        <v>3</v>
      </c>
      <c r="U29" s="43"/>
      <c r="V29" s="220" t="s">
        <v>3</v>
      </c>
      <c r="W29" s="220" t="s">
        <v>3</v>
      </c>
      <c r="X29" s="43"/>
      <c r="Y29" s="43" t="s">
        <v>5</v>
      </c>
      <c r="Z29" s="162" t="s">
        <v>84</v>
      </c>
      <c r="AA29" s="162" t="s">
        <v>5</v>
      </c>
      <c r="AB29" s="43" t="s">
        <v>5</v>
      </c>
      <c r="AC29" s="43" t="s">
        <v>3</v>
      </c>
      <c r="AD29" s="43"/>
      <c r="AE29" s="43" t="s">
        <v>5</v>
      </c>
      <c r="AF29" s="43" t="s">
        <v>5</v>
      </c>
      <c r="AG29" s="40">
        <f t="shared" si="11"/>
        <v>13</v>
      </c>
      <c r="AH29" s="39">
        <f t="shared" si="1"/>
        <v>6</v>
      </c>
      <c r="AI29" s="39">
        <f t="shared" si="12"/>
        <v>8</v>
      </c>
      <c r="AJ29" s="39">
        <f t="shared" si="3"/>
        <v>0</v>
      </c>
      <c r="AK29" s="39">
        <f t="shared" si="4"/>
        <v>4</v>
      </c>
      <c r="AL29" s="39">
        <f t="shared" si="5"/>
        <v>0</v>
      </c>
      <c r="AM29" s="39">
        <f t="shared" si="6"/>
        <v>0</v>
      </c>
      <c r="AN29" s="38">
        <f t="shared" si="7"/>
        <v>0</v>
      </c>
      <c r="AO29" s="37">
        <f t="shared" si="8"/>
        <v>31</v>
      </c>
      <c r="AP29" s="112"/>
      <c r="AR29" s="63">
        <v>9</v>
      </c>
      <c r="AS29" s="85">
        <v>8</v>
      </c>
      <c r="AT29" s="85">
        <v>11</v>
      </c>
      <c r="AU29" s="85">
        <v>8</v>
      </c>
      <c r="AV29" s="104">
        <v>8</v>
      </c>
      <c r="AW29" s="120">
        <v>9</v>
      </c>
      <c r="AX29" s="120">
        <v>8</v>
      </c>
      <c r="AY29" s="95">
        <f t="shared" si="9"/>
        <v>8</v>
      </c>
      <c r="AZ29" s="42"/>
      <c r="BA29" s="84">
        <v>2</v>
      </c>
      <c r="BB29" s="89">
        <v>1</v>
      </c>
      <c r="BC29" s="89">
        <v>1</v>
      </c>
      <c r="BD29" s="89">
        <v>2</v>
      </c>
      <c r="BE29" s="89">
        <v>1</v>
      </c>
      <c r="BF29" s="50">
        <f>SUM(AR29:BE29)</f>
        <v>76</v>
      </c>
    </row>
    <row r="30" spans="1:58" ht="13.5" customHeight="1" thickBot="1">
      <c r="A30" s="87" t="s">
        <v>49</v>
      </c>
      <c r="B30" s="147"/>
      <c r="C30" s="43"/>
      <c r="D30" s="43" t="s">
        <v>3</v>
      </c>
      <c r="E30" s="162" t="s">
        <v>3</v>
      </c>
      <c r="F30" s="162" t="s">
        <v>3</v>
      </c>
      <c r="G30" s="43"/>
      <c r="H30" s="43" t="s">
        <v>84</v>
      </c>
      <c r="I30" s="53" t="s">
        <v>84</v>
      </c>
      <c r="J30" s="53" t="s">
        <v>5</v>
      </c>
      <c r="K30" s="43"/>
      <c r="L30" s="162" t="s">
        <v>5</v>
      </c>
      <c r="M30" s="162" t="s">
        <v>3</v>
      </c>
      <c r="N30" s="43"/>
      <c r="O30" s="43" t="s">
        <v>5</v>
      </c>
      <c r="P30" s="43" t="s">
        <v>5</v>
      </c>
      <c r="Q30" s="43" t="s">
        <v>5</v>
      </c>
      <c r="R30" s="184" t="s">
        <v>124</v>
      </c>
      <c r="S30" s="162"/>
      <c r="T30" s="162" t="s">
        <v>84</v>
      </c>
      <c r="U30" s="43" t="s">
        <v>3</v>
      </c>
      <c r="V30" s="43"/>
      <c r="W30" s="43" t="s">
        <v>5</v>
      </c>
      <c r="X30" s="43" t="s">
        <v>5</v>
      </c>
      <c r="Y30" s="43" t="s">
        <v>5</v>
      </c>
      <c r="Z30" s="162"/>
      <c r="AA30" s="162" t="s">
        <v>3</v>
      </c>
      <c r="AB30" s="53"/>
      <c r="AC30" s="53" t="s">
        <v>5</v>
      </c>
      <c r="AD30" s="53" t="s">
        <v>5</v>
      </c>
      <c r="AE30" s="53" t="s">
        <v>5</v>
      </c>
      <c r="AF30" s="53" t="s">
        <v>84</v>
      </c>
      <c r="AG30" s="40">
        <f t="shared" si="11"/>
        <v>15</v>
      </c>
      <c r="AH30" s="39">
        <f t="shared" si="1"/>
        <v>6</v>
      </c>
      <c r="AI30" s="39">
        <f t="shared" si="12"/>
        <v>9</v>
      </c>
      <c r="AJ30" s="39">
        <f t="shared" si="3"/>
        <v>0</v>
      </c>
      <c r="AK30" s="39">
        <f t="shared" si="4"/>
        <v>1</v>
      </c>
      <c r="AL30" s="39">
        <f t="shared" si="5"/>
        <v>0</v>
      </c>
      <c r="AM30" s="39">
        <f t="shared" si="6"/>
        <v>0</v>
      </c>
      <c r="AN30" s="38">
        <f t="shared" si="7"/>
        <v>0</v>
      </c>
      <c r="AO30" s="37">
        <f t="shared" si="8"/>
        <v>31</v>
      </c>
      <c r="AP30" s="112"/>
      <c r="AR30" s="63">
        <v>9</v>
      </c>
      <c r="AS30" s="85">
        <v>8</v>
      </c>
      <c r="AT30" s="85">
        <v>10</v>
      </c>
      <c r="AU30" s="85">
        <v>8</v>
      </c>
      <c r="AV30" s="104">
        <v>8</v>
      </c>
      <c r="AW30" s="120">
        <v>9</v>
      </c>
      <c r="AX30" s="120">
        <v>8</v>
      </c>
      <c r="AY30" s="95">
        <f t="shared" si="9"/>
        <v>9</v>
      </c>
      <c r="AZ30" s="42"/>
      <c r="BA30" s="84">
        <v>2</v>
      </c>
      <c r="BB30" s="89">
        <v>2</v>
      </c>
      <c r="BC30" s="89">
        <v>1</v>
      </c>
      <c r="BD30" s="89">
        <v>2</v>
      </c>
      <c r="BE30" s="89"/>
      <c r="BF30" s="50">
        <f t="shared" si="10"/>
        <v>76</v>
      </c>
    </row>
    <row r="31" spans="1:58" ht="13.5" customHeight="1" thickBot="1">
      <c r="A31" s="24" t="s">
        <v>9</v>
      </c>
      <c r="B31" s="143"/>
      <c r="C31" s="43" t="s">
        <v>5</v>
      </c>
      <c r="D31" s="43" t="s">
        <v>5</v>
      </c>
      <c r="E31" s="161" t="s">
        <v>5</v>
      </c>
      <c r="F31" s="162"/>
      <c r="G31" s="43" t="s">
        <v>84</v>
      </c>
      <c r="H31" s="43" t="s">
        <v>5</v>
      </c>
      <c r="I31" s="43" t="s">
        <v>5</v>
      </c>
      <c r="J31" s="43" t="s">
        <v>84</v>
      </c>
      <c r="K31" s="43" t="s">
        <v>5</v>
      </c>
      <c r="L31" s="162"/>
      <c r="M31" s="162"/>
      <c r="N31" s="43" t="s">
        <v>3</v>
      </c>
      <c r="O31" s="43"/>
      <c r="P31" s="223" t="s">
        <v>5</v>
      </c>
      <c r="Q31" s="43" t="s">
        <v>3</v>
      </c>
      <c r="R31" s="43" t="s">
        <v>3</v>
      </c>
      <c r="S31" s="162"/>
      <c r="T31" s="162" t="s">
        <v>5</v>
      </c>
      <c r="U31" s="184" t="s">
        <v>122</v>
      </c>
      <c r="V31" s="43"/>
      <c r="W31" s="43"/>
      <c r="X31" s="184" t="s">
        <v>7</v>
      </c>
      <c r="Y31" s="184" t="s">
        <v>7</v>
      </c>
      <c r="Z31" s="184" t="s">
        <v>7</v>
      </c>
      <c r="AA31" s="184" t="s">
        <v>7</v>
      </c>
      <c r="AB31" s="220" t="s">
        <v>3</v>
      </c>
      <c r="AC31" s="220" t="s">
        <v>3</v>
      </c>
      <c r="AD31" s="43" t="s">
        <v>3</v>
      </c>
      <c r="AE31" s="43"/>
      <c r="AF31" s="43" t="s">
        <v>84</v>
      </c>
      <c r="AG31" s="40">
        <f t="shared" si="11"/>
        <v>11</v>
      </c>
      <c r="AH31" s="39">
        <f t="shared" si="1"/>
        <v>6</v>
      </c>
      <c r="AI31" s="39">
        <f t="shared" si="12"/>
        <v>9</v>
      </c>
      <c r="AJ31" s="39">
        <f t="shared" si="3"/>
        <v>0</v>
      </c>
      <c r="AK31" s="39">
        <f t="shared" si="4"/>
        <v>4</v>
      </c>
      <c r="AL31" s="39">
        <f t="shared" si="5"/>
        <v>1</v>
      </c>
      <c r="AM31" s="39">
        <f t="shared" si="6"/>
        <v>0</v>
      </c>
      <c r="AN31" s="38">
        <f t="shared" si="7"/>
        <v>0</v>
      </c>
      <c r="AO31" s="37">
        <f t="shared" si="8"/>
        <v>31</v>
      </c>
      <c r="AP31" s="112"/>
      <c r="AR31" s="63">
        <v>8</v>
      </c>
      <c r="AS31" s="85">
        <v>8</v>
      </c>
      <c r="AT31" s="85">
        <v>11</v>
      </c>
      <c r="AU31" s="85">
        <v>8</v>
      </c>
      <c r="AV31" s="104">
        <v>8</v>
      </c>
      <c r="AW31" s="120">
        <v>9</v>
      </c>
      <c r="AX31" s="120">
        <v>8</v>
      </c>
      <c r="AY31" s="95">
        <f t="shared" si="9"/>
        <v>9</v>
      </c>
      <c r="AZ31" s="42">
        <v>1</v>
      </c>
      <c r="BA31" s="84">
        <v>2</v>
      </c>
      <c r="BB31" s="89">
        <v>1</v>
      </c>
      <c r="BC31" s="89">
        <v>1</v>
      </c>
      <c r="BD31" s="89">
        <v>2</v>
      </c>
      <c r="BE31" s="89"/>
      <c r="BF31" s="50">
        <f t="shared" si="10"/>
        <v>76</v>
      </c>
    </row>
    <row r="32" spans="1:58" ht="13.5" customHeight="1" thickBot="1">
      <c r="A32" s="24" t="s">
        <v>8</v>
      </c>
      <c r="B32" s="147"/>
      <c r="C32" s="43" t="s">
        <v>84</v>
      </c>
      <c r="D32" s="43" t="s">
        <v>5</v>
      </c>
      <c r="E32" s="162" t="s">
        <v>5</v>
      </c>
      <c r="F32" s="162"/>
      <c r="G32" s="43" t="s">
        <v>5</v>
      </c>
      <c r="H32" s="43" t="s">
        <v>89</v>
      </c>
      <c r="I32" s="43" t="s">
        <v>103</v>
      </c>
      <c r="J32" s="43" t="s">
        <v>3</v>
      </c>
      <c r="K32" s="43"/>
      <c r="L32" s="162"/>
      <c r="M32" s="162" t="s">
        <v>5</v>
      </c>
      <c r="N32" s="220" t="s">
        <v>3</v>
      </c>
      <c r="O32" s="43"/>
      <c r="P32" s="43" t="s">
        <v>5</v>
      </c>
      <c r="Q32" s="43" t="s">
        <v>5</v>
      </c>
      <c r="R32" s="43" t="s">
        <v>84</v>
      </c>
      <c r="S32" s="162" t="s">
        <v>90</v>
      </c>
      <c r="T32" s="162"/>
      <c r="U32" s="184" t="s">
        <v>123</v>
      </c>
      <c r="V32" s="43" t="s">
        <v>5</v>
      </c>
      <c r="W32" s="43" t="s">
        <v>5</v>
      </c>
      <c r="X32" s="53" t="s">
        <v>3</v>
      </c>
      <c r="Y32" s="43" t="s">
        <v>3</v>
      </c>
      <c r="Z32" s="162"/>
      <c r="AA32" s="161"/>
      <c r="AB32" s="225" t="s">
        <v>5</v>
      </c>
      <c r="AC32" s="53" t="s">
        <v>84</v>
      </c>
      <c r="AD32" s="53" t="s">
        <v>84</v>
      </c>
      <c r="AE32" s="53" t="s">
        <v>3</v>
      </c>
      <c r="AF32" s="43"/>
      <c r="AG32" s="40">
        <f t="shared" si="11"/>
        <v>15</v>
      </c>
      <c r="AH32" s="39">
        <f t="shared" si="1"/>
        <v>6</v>
      </c>
      <c r="AI32" s="39">
        <f t="shared" si="12"/>
        <v>9</v>
      </c>
      <c r="AJ32" s="39">
        <f t="shared" si="3"/>
        <v>0</v>
      </c>
      <c r="AK32" s="39">
        <f t="shared" si="4"/>
        <v>1</v>
      </c>
      <c r="AL32" s="39">
        <f t="shared" si="5"/>
        <v>0</v>
      </c>
      <c r="AM32" s="39">
        <f t="shared" si="6"/>
        <v>0</v>
      </c>
      <c r="AN32" s="38">
        <f t="shared" si="7"/>
        <v>0</v>
      </c>
      <c r="AO32" s="37">
        <f t="shared" si="8"/>
        <v>31</v>
      </c>
      <c r="AP32" s="112"/>
      <c r="AR32" s="63">
        <v>9</v>
      </c>
      <c r="AS32" s="85">
        <v>8</v>
      </c>
      <c r="AT32" s="85">
        <v>11</v>
      </c>
      <c r="AU32" s="85">
        <v>8</v>
      </c>
      <c r="AV32" s="104">
        <v>9</v>
      </c>
      <c r="AW32" s="120">
        <v>9</v>
      </c>
      <c r="AX32" s="120">
        <v>8</v>
      </c>
      <c r="AY32" s="95">
        <f t="shared" si="9"/>
        <v>9</v>
      </c>
      <c r="AZ32" s="42"/>
      <c r="BA32" s="84">
        <v>2</v>
      </c>
      <c r="BB32" s="89">
        <v>1</v>
      </c>
      <c r="BC32" s="89"/>
      <c r="BD32" s="89">
        <v>2</v>
      </c>
      <c r="BE32" s="89"/>
      <c r="BF32" s="50">
        <f t="shared" si="10"/>
        <v>76</v>
      </c>
    </row>
    <row r="33" spans="1:58" ht="13.5" customHeight="1" thickBot="1">
      <c r="A33" s="24" t="s">
        <v>6</v>
      </c>
      <c r="B33" s="147"/>
      <c r="C33" s="43" t="s">
        <v>5</v>
      </c>
      <c r="D33" s="43" t="s">
        <v>5</v>
      </c>
      <c r="E33" s="162" t="s">
        <v>84</v>
      </c>
      <c r="F33" s="162"/>
      <c r="G33" s="43" t="s">
        <v>5</v>
      </c>
      <c r="H33" s="43" t="s">
        <v>5</v>
      </c>
      <c r="I33" s="43" t="s">
        <v>5</v>
      </c>
      <c r="J33" s="43" t="s">
        <v>5</v>
      </c>
      <c r="K33" s="43" t="s">
        <v>5</v>
      </c>
      <c r="L33" s="162"/>
      <c r="M33" s="162"/>
      <c r="N33" s="43" t="s">
        <v>5</v>
      </c>
      <c r="O33" s="43" t="s">
        <v>5</v>
      </c>
      <c r="P33" s="43" t="s">
        <v>84</v>
      </c>
      <c r="Q33" s="43" t="s">
        <v>84</v>
      </c>
      <c r="R33" s="43" t="s">
        <v>5</v>
      </c>
      <c r="S33" s="162"/>
      <c r="T33" s="162"/>
      <c r="U33" s="43"/>
      <c r="V33" s="43" t="s">
        <v>5</v>
      </c>
      <c r="W33" s="43" t="s">
        <v>5</v>
      </c>
      <c r="X33" s="43" t="s">
        <v>5</v>
      </c>
      <c r="Y33" s="43"/>
      <c r="Z33" s="162" t="s">
        <v>5</v>
      </c>
      <c r="AA33" s="162" t="s">
        <v>5</v>
      </c>
      <c r="AB33" s="43" t="s">
        <v>5</v>
      </c>
      <c r="AC33" s="43" t="s">
        <v>5</v>
      </c>
      <c r="AD33" s="43"/>
      <c r="AE33" s="43" t="s">
        <v>84</v>
      </c>
      <c r="AF33" s="43" t="s">
        <v>5</v>
      </c>
      <c r="AG33" s="40">
        <f t="shared" si="11"/>
        <v>22</v>
      </c>
      <c r="AH33" s="39">
        <f t="shared" si="1"/>
        <v>0</v>
      </c>
      <c r="AI33" s="39">
        <f t="shared" si="12"/>
        <v>9</v>
      </c>
      <c r="AJ33" s="39">
        <f t="shared" si="3"/>
        <v>0</v>
      </c>
      <c r="AK33" s="39">
        <f t="shared" si="4"/>
        <v>0</v>
      </c>
      <c r="AL33" s="39">
        <f t="shared" si="5"/>
        <v>0</v>
      </c>
      <c r="AM33" s="39">
        <f t="shared" si="6"/>
        <v>0</v>
      </c>
      <c r="AN33" s="38">
        <f t="shared" si="7"/>
        <v>0</v>
      </c>
      <c r="AO33" s="37">
        <f t="shared" si="8"/>
        <v>31</v>
      </c>
      <c r="AP33" s="112"/>
      <c r="AR33" s="63">
        <v>8</v>
      </c>
      <c r="AS33" s="85">
        <v>8</v>
      </c>
      <c r="AT33" s="85">
        <v>11</v>
      </c>
      <c r="AU33" s="85">
        <v>8</v>
      </c>
      <c r="AV33" s="104">
        <v>9</v>
      </c>
      <c r="AW33" s="120">
        <v>10</v>
      </c>
      <c r="AX33" s="120">
        <v>8</v>
      </c>
      <c r="AY33" s="95">
        <f t="shared" si="9"/>
        <v>9</v>
      </c>
      <c r="AZ33" s="42">
        <v>1</v>
      </c>
      <c r="BA33" s="84">
        <v>2</v>
      </c>
      <c r="BB33" s="89">
        <v>1</v>
      </c>
      <c r="BC33" s="89"/>
      <c r="BD33" s="89">
        <v>1</v>
      </c>
      <c r="BE33" s="89"/>
      <c r="BF33" s="50">
        <f t="shared" si="10"/>
        <v>76</v>
      </c>
    </row>
    <row r="34" spans="1:58" ht="13.5" customHeight="1" thickBot="1">
      <c r="A34" s="16" t="s">
        <v>55</v>
      </c>
      <c r="B34" s="148" t="s">
        <v>84</v>
      </c>
      <c r="C34" s="86"/>
      <c r="D34" s="86" t="s">
        <v>84</v>
      </c>
      <c r="E34" s="165" t="s">
        <v>5</v>
      </c>
      <c r="F34" s="165" t="s">
        <v>5</v>
      </c>
      <c r="G34" s="86"/>
      <c r="H34" s="86" t="s">
        <v>5</v>
      </c>
      <c r="I34" s="86" t="s">
        <v>5</v>
      </c>
      <c r="J34" s="86" t="s">
        <v>5</v>
      </c>
      <c r="K34" s="86" t="s">
        <v>3</v>
      </c>
      <c r="L34" s="165" t="s">
        <v>3</v>
      </c>
      <c r="M34" s="165"/>
      <c r="N34" s="86" t="s">
        <v>84</v>
      </c>
      <c r="O34" s="221" t="s">
        <v>3</v>
      </c>
      <c r="P34" s="221" t="s">
        <v>3</v>
      </c>
      <c r="Q34" s="86"/>
      <c r="R34" s="86"/>
      <c r="S34" s="165" t="s">
        <v>84</v>
      </c>
      <c r="T34" s="165" t="s">
        <v>5</v>
      </c>
      <c r="U34" s="86" t="s">
        <v>5</v>
      </c>
      <c r="V34" s="86" t="s">
        <v>3</v>
      </c>
      <c r="W34" s="86"/>
      <c r="X34" s="224" t="s">
        <v>5</v>
      </c>
      <c r="Y34" s="262" t="s">
        <v>5</v>
      </c>
      <c r="Z34" s="165" t="s">
        <v>3</v>
      </c>
      <c r="AA34" s="165"/>
      <c r="AB34" s="86" t="s">
        <v>84</v>
      </c>
      <c r="AC34" s="86" t="s">
        <v>5</v>
      </c>
      <c r="AD34" s="86" t="s">
        <v>5</v>
      </c>
      <c r="AE34" s="86" t="s">
        <v>5</v>
      </c>
      <c r="AF34" s="86"/>
      <c r="AG34" s="40">
        <f t="shared" si="11"/>
        <v>17</v>
      </c>
      <c r="AH34" s="39">
        <f t="shared" si="1"/>
        <v>6</v>
      </c>
      <c r="AI34" s="39">
        <f t="shared" si="12"/>
        <v>8</v>
      </c>
      <c r="AJ34" s="39">
        <f t="shared" si="3"/>
        <v>0</v>
      </c>
      <c r="AK34" s="39">
        <f t="shared" si="4"/>
        <v>0</v>
      </c>
      <c r="AL34" s="39">
        <f t="shared" si="5"/>
        <v>0</v>
      </c>
      <c r="AM34" s="39">
        <f t="shared" si="6"/>
        <v>0</v>
      </c>
      <c r="AN34" s="38">
        <f t="shared" si="7"/>
        <v>0</v>
      </c>
      <c r="AO34" s="37">
        <f t="shared" si="8"/>
        <v>31</v>
      </c>
      <c r="AP34" s="112"/>
      <c r="AR34" s="63">
        <v>9</v>
      </c>
      <c r="AS34" s="85">
        <v>8</v>
      </c>
      <c r="AT34" s="85">
        <v>12</v>
      </c>
      <c r="AU34" s="85">
        <v>8</v>
      </c>
      <c r="AV34" s="104">
        <v>8</v>
      </c>
      <c r="AW34" s="120">
        <v>9</v>
      </c>
      <c r="AX34" s="120">
        <v>8</v>
      </c>
      <c r="AY34" s="95">
        <f t="shared" si="9"/>
        <v>8</v>
      </c>
      <c r="AZ34" s="42"/>
      <c r="BA34" s="84">
        <v>2</v>
      </c>
      <c r="BB34" s="89"/>
      <c r="BC34" s="89">
        <v>1</v>
      </c>
      <c r="BD34" s="89">
        <v>2</v>
      </c>
      <c r="BE34" s="89">
        <v>1</v>
      </c>
      <c r="BF34" s="50">
        <f>SUM(AR34:BE34)</f>
        <v>76</v>
      </c>
    </row>
    <row r="35" spans="1:58" ht="13.5" customHeight="1" thickBot="1">
      <c r="A35" s="10" t="s">
        <v>56</v>
      </c>
      <c r="B35" s="149"/>
      <c r="C35" s="218" t="s">
        <v>3</v>
      </c>
      <c r="D35" s="41"/>
      <c r="E35" s="166"/>
      <c r="F35" s="166" t="s">
        <v>84</v>
      </c>
      <c r="G35" s="41" t="s">
        <v>3</v>
      </c>
      <c r="H35" s="41" t="s">
        <v>3</v>
      </c>
      <c r="I35" s="41"/>
      <c r="J35" s="41" t="s">
        <v>5</v>
      </c>
      <c r="K35" s="41" t="s">
        <v>5</v>
      </c>
      <c r="L35" s="173"/>
      <c r="M35" s="166" t="s">
        <v>5</v>
      </c>
      <c r="N35" s="41" t="s">
        <v>5</v>
      </c>
      <c r="O35" s="41" t="s">
        <v>84</v>
      </c>
      <c r="P35" s="41" t="s">
        <v>3</v>
      </c>
      <c r="Q35" s="218" t="s">
        <v>3</v>
      </c>
      <c r="R35" s="41"/>
      <c r="S35" s="166" t="s">
        <v>5</v>
      </c>
      <c r="T35" s="166"/>
      <c r="U35" s="41" t="s">
        <v>5</v>
      </c>
      <c r="V35" s="41" t="s">
        <v>5</v>
      </c>
      <c r="W35" s="41" t="s">
        <v>84</v>
      </c>
      <c r="X35" s="41" t="s">
        <v>84</v>
      </c>
      <c r="Y35" s="261" t="s">
        <v>120</v>
      </c>
      <c r="Z35" s="166"/>
      <c r="AA35" s="166"/>
      <c r="AB35" s="41" t="s">
        <v>5</v>
      </c>
      <c r="AC35" s="41" t="s">
        <v>5</v>
      </c>
      <c r="AD35" s="41" t="s">
        <v>5</v>
      </c>
      <c r="AE35" s="41" t="s">
        <v>5</v>
      </c>
      <c r="AF35" s="41" t="s">
        <v>3</v>
      </c>
      <c r="AG35" s="75">
        <f t="shared" si="11"/>
        <v>16</v>
      </c>
      <c r="AH35" s="60">
        <f t="shared" si="1"/>
        <v>6</v>
      </c>
      <c r="AI35" s="60">
        <f t="shared" si="12"/>
        <v>9</v>
      </c>
      <c r="AJ35" s="60">
        <f t="shared" si="3"/>
        <v>0</v>
      </c>
      <c r="AK35" s="60">
        <f t="shared" si="4"/>
        <v>0</v>
      </c>
      <c r="AL35" s="60">
        <f t="shared" si="5"/>
        <v>0</v>
      </c>
      <c r="AM35" s="60">
        <f>COUNTIF(B35:AF35,"병")+COUNTIF(B35:AF35,"청")+COUNTIF(B35:AF35,"휴")</f>
        <v>0</v>
      </c>
      <c r="AN35" s="59">
        <f t="shared" si="7"/>
        <v>0</v>
      </c>
      <c r="AO35" s="58">
        <f t="shared" si="8"/>
        <v>31</v>
      </c>
      <c r="AP35" s="112"/>
      <c r="AR35" s="63">
        <v>9</v>
      </c>
      <c r="AS35" s="85">
        <v>10</v>
      </c>
      <c r="AT35" s="85">
        <v>10</v>
      </c>
      <c r="AU35" s="85">
        <v>8</v>
      </c>
      <c r="AV35" s="104">
        <v>9</v>
      </c>
      <c r="AW35" s="120">
        <v>9</v>
      </c>
      <c r="AX35" s="120">
        <v>8</v>
      </c>
      <c r="AY35" s="95">
        <f t="shared" si="9"/>
        <v>9</v>
      </c>
      <c r="AZ35" s="42"/>
      <c r="BA35" s="42"/>
      <c r="BB35" s="42">
        <v>2</v>
      </c>
      <c r="BC35" s="42"/>
      <c r="BD35" s="42">
        <v>2</v>
      </c>
      <c r="BE35" s="42"/>
      <c r="BF35" s="50">
        <f t="shared" si="10"/>
        <v>76</v>
      </c>
    </row>
    <row r="36" spans="1:58" ht="13.5" customHeight="1" thickBot="1">
      <c r="A36" s="54" t="s">
        <v>4</v>
      </c>
      <c r="B36" s="150">
        <f>COUNTIF(B5:B35,"D")+COUNTIF(B5:B35,"D1")+COUNTIF(B5:B35,"D2")</f>
        <v>7</v>
      </c>
      <c r="C36" s="34">
        <f t="shared" ref="C36:AF36" si="13">COUNTIF(C5:C35,"D")+COUNTIF(C5:C35,"D1")+COUNTIF(C5:C35,"D2")</f>
        <v>14</v>
      </c>
      <c r="D36" s="34">
        <f t="shared" si="13"/>
        <v>16</v>
      </c>
      <c r="E36" s="167">
        <f t="shared" si="13"/>
        <v>15</v>
      </c>
      <c r="F36" s="167">
        <f t="shared" si="13"/>
        <v>11</v>
      </c>
      <c r="G36" s="34">
        <f t="shared" si="13"/>
        <v>19</v>
      </c>
      <c r="H36" s="34">
        <f t="shared" si="13"/>
        <v>22</v>
      </c>
      <c r="I36" s="34">
        <f t="shared" si="13"/>
        <v>22</v>
      </c>
      <c r="J36" s="34">
        <f t="shared" si="13"/>
        <v>21</v>
      </c>
      <c r="K36" s="34">
        <f t="shared" si="13"/>
        <v>19</v>
      </c>
      <c r="L36" s="167">
        <f t="shared" si="13"/>
        <v>10</v>
      </c>
      <c r="M36" s="167">
        <f t="shared" si="13"/>
        <v>10</v>
      </c>
      <c r="N36" s="34">
        <f t="shared" si="13"/>
        <v>19</v>
      </c>
      <c r="O36" s="34">
        <f t="shared" si="13"/>
        <v>14</v>
      </c>
      <c r="P36" s="34">
        <f t="shared" si="13"/>
        <v>18</v>
      </c>
      <c r="Q36" s="34">
        <f t="shared" si="13"/>
        <v>19</v>
      </c>
      <c r="R36" s="34">
        <f t="shared" si="13"/>
        <v>16</v>
      </c>
      <c r="S36" s="167">
        <f t="shared" si="13"/>
        <v>10</v>
      </c>
      <c r="T36" s="167">
        <f t="shared" si="13"/>
        <v>10</v>
      </c>
      <c r="U36" s="34">
        <f t="shared" si="13"/>
        <v>18</v>
      </c>
      <c r="V36" s="34">
        <f t="shared" si="13"/>
        <v>16</v>
      </c>
      <c r="W36" s="34">
        <f t="shared" si="13"/>
        <v>20</v>
      </c>
      <c r="X36" s="34">
        <f t="shared" si="13"/>
        <v>20</v>
      </c>
      <c r="Y36" s="34">
        <f t="shared" si="13"/>
        <v>20</v>
      </c>
      <c r="Z36" s="167">
        <f t="shared" si="13"/>
        <v>11</v>
      </c>
      <c r="AA36" s="167">
        <f t="shared" si="13"/>
        <v>12</v>
      </c>
      <c r="AB36" s="34">
        <f t="shared" si="13"/>
        <v>22</v>
      </c>
      <c r="AC36" s="34">
        <f t="shared" ref="AC36:AE36" si="14">COUNTIF(AC5:AC35,"D")+COUNTIF(AC5:AC35,"D1")+COUNTIF(AC5:AC35,"D2")</f>
        <v>19</v>
      </c>
      <c r="AD36" s="34">
        <f t="shared" si="14"/>
        <v>19</v>
      </c>
      <c r="AE36" s="34">
        <f t="shared" si="14"/>
        <v>21</v>
      </c>
      <c r="AF36" s="34">
        <f t="shared" si="13"/>
        <v>22</v>
      </c>
      <c r="AG36" s="33">
        <f>SUM(AG5:AG35)</f>
        <v>512</v>
      </c>
      <c r="AH36" s="76"/>
      <c r="AI36" s="33">
        <f t="shared" ref="AI36:AO36" si="15">SUM(AI5:AI35)</f>
        <v>292</v>
      </c>
      <c r="AJ36" s="33">
        <f t="shared" si="15"/>
        <v>0</v>
      </c>
      <c r="AK36" s="32">
        <f t="shared" si="15"/>
        <v>29</v>
      </c>
      <c r="AL36" s="31">
        <f t="shared" si="15"/>
        <v>8</v>
      </c>
      <c r="AM36" s="31">
        <f t="shared" si="15"/>
        <v>0</v>
      </c>
      <c r="AN36" s="30">
        <f t="shared" si="15"/>
        <v>0</v>
      </c>
      <c r="AO36" s="29">
        <f t="shared" si="15"/>
        <v>961</v>
      </c>
      <c r="AP36" s="28"/>
    </row>
    <row r="37" spans="1:58" ht="13.5" customHeight="1" thickBot="1">
      <c r="A37" s="24" t="s">
        <v>3</v>
      </c>
      <c r="B37" s="151">
        <f>COUNTIF(B5:B35,"N")+COUNTIF(B5:B35,"N2")</f>
        <v>3</v>
      </c>
      <c r="C37" s="27">
        <f t="shared" ref="C37:AF37" si="16">COUNTIF(C5:C35,"N")+COUNTIF(C5:C35,"N2")</f>
        <v>5</v>
      </c>
      <c r="D37" s="27">
        <f t="shared" si="16"/>
        <v>4</v>
      </c>
      <c r="E37" s="168">
        <f t="shared" si="16"/>
        <v>3</v>
      </c>
      <c r="F37" s="168">
        <f t="shared" si="16"/>
        <v>3</v>
      </c>
      <c r="G37" s="27">
        <f t="shared" si="16"/>
        <v>4</v>
      </c>
      <c r="H37" s="27">
        <f t="shared" si="16"/>
        <v>4</v>
      </c>
      <c r="I37" s="27">
        <f t="shared" si="16"/>
        <v>5</v>
      </c>
      <c r="J37" s="27">
        <f t="shared" si="16"/>
        <v>4</v>
      </c>
      <c r="K37" s="27">
        <f t="shared" si="16"/>
        <v>4</v>
      </c>
      <c r="L37" s="168">
        <f t="shared" si="16"/>
        <v>3</v>
      </c>
      <c r="M37" s="168">
        <f t="shared" si="16"/>
        <v>3</v>
      </c>
      <c r="N37" s="27">
        <f t="shared" si="16"/>
        <v>5</v>
      </c>
      <c r="O37" s="27">
        <f t="shared" si="16"/>
        <v>5</v>
      </c>
      <c r="P37" s="27">
        <f t="shared" si="16"/>
        <v>4</v>
      </c>
      <c r="Q37" s="27">
        <f t="shared" si="16"/>
        <v>4</v>
      </c>
      <c r="R37" s="27">
        <f t="shared" si="16"/>
        <v>4</v>
      </c>
      <c r="S37" s="168">
        <f t="shared" si="16"/>
        <v>3</v>
      </c>
      <c r="T37" s="168">
        <f t="shared" si="16"/>
        <v>3</v>
      </c>
      <c r="U37" s="27">
        <f t="shared" si="16"/>
        <v>4</v>
      </c>
      <c r="V37" s="27">
        <f t="shared" si="16"/>
        <v>5</v>
      </c>
      <c r="W37" s="27">
        <f t="shared" si="16"/>
        <v>4</v>
      </c>
      <c r="X37" s="27">
        <f t="shared" si="16"/>
        <v>3</v>
      </c>
      <c r="Y37" s="27">
        <f t="shared" si="16"/>
        <v>4</v>
      </c>
      <c r="Z37" s="168">
        <f t="shared" si="16"/>
        <v>3</v>
      </c>
      <c r="AA37" s="168">
        <f t="shared" si="16"/>
        <v>3</v>
      </c>
      <c r="AB37" s="27">
        <f t="shared" si="16"/>
        <v>5</v>
      </c>
      <c r="AC37" s="27">
        <f t="shared" ref="AC37:AE37" si="17">COUNTIF(AC5:AC35,"N")+COUNTIF(AC5:AC35,"N2")</f>
        <v>5</v>
      </c>
      <c r="AD37" s="27">
        <f t="shared" si="17"/>
        <v>4</v>
      </c>
      <c r="AE37" s="27">
        <f t="shared" si="17"/>
        <v>3</v>
      </c>
      <c r="AF37" s="27">
        <f t="shared" si="16"/>
        <v>4</v>
      </c>
      <c r="AG37" s="26"/>
      <c r="AH37" s="47">
        <f>SUM(B37:AF37)</f>
        <v>120</v>
      </c>
      <c r="AI37" s="14"/>
      <c r="AJ37" s="245"/>
      <c r="AK37" s="245"/>
      <c r="AL37" s="245"/>
      <c r="AM37" s="13"/>
      <c r="AN37" s="13"/>
      <c r="AO37" s="25">
        <f>SUM(AG36:AN36)</f>
        <v>841</v>
      </c>
      <c r="AP37" s="112"/>
    </row>
    <row r="38" spans="1:58" ht="13.5" customHeight="1" thickBot="1">
      <c r="A38" s="24" t="s">
        <v>2</v>
      </c>
      <c r="B38" s="152">
        <f>COUNTIF(B5:B35,"교")+COUNTIF(B5:B35,"출")+COUNTIF(B5:B35,"연")+COUNTIF(B5:B35,"반")</f>
        <v>0</v>
      </c>
      <c r="C38" s="23">
        <f t="shared" ref="C38:AF38" si="18">COUNTIF(C5:C35,"교")+COUNTIF(C5:C35,"출")+COUNTIF(C5:C35,"연")+COUNTIF(C5:C35,"반")</f>
        <v>3</v>
      </c>
      <c r="D38" s="23">
        <f t="shared" si="18"/>
        <v>2</v>
      </c>
      <c r="E38" s="169">
        <f t="shared" si="18"/>
        <v>0</v>
      </c>
      <c r="F38" s="169">
        <f t="shared" si="18"/>
        <v>1</v>
      </c>
      <c r="G38" s="23">
        <f t="shared" si="18"/>
        <v>0</v>
      </c>
      <c r="H38" s="23">
        <f t="shared" si="18"/>
        <v>1</v>
      </c>
      <c r="I38" s="23">
        <f t="shared" si="18"/>
        <v>0</v>
      </c>
      <c r="J38" s="23">
        <f t="shared" si="18"/>
        <v>0</v>
      </c>
      <c r="K38" s="23">
        <f t="shared" si="18"/>
        <v>3</v>
      </c>
      <c r="L38" s="169">
        <f t="shared" si="18"/>
        <v>0</v>
      </c>
      <c r="M38" s="169">
        <f t="shared" si="18"/>
        <v>0</v>
      </c>
      <c r="N38" s="23">
        <f t="shared" si="18"/>
        <v>1</v>
      </c>
      <c r="O38" s="23">
        <f t="shared" si="18"/>
        <v>2</v>
      </c>
      <c r="P38" s="23">
        <f t="shared" si="18"/>
        <v>3</v>
      </c>
      <c r="Q38" s="23">
        <f t="shared" si="18"/>
        <v>3</v>
      </c>
      <c r="R38" s="23">
        <f t="shared" si="18"/>
        <v>5</v>
      </c>
      <c r="S38" s="169">
        <f t="shared" si="18"/>
        <v>2</v>
      </c>
      <c r="T38" s="169">
        <f t="shared" si="18"/>
        <v>0</v>
      </c>
      <c r="U38" s="23">
        <f t="shared" si="18"/>
        <v>3</v>
      </c>
      <c r="V38" s="23">
        <f t="shared" si="18"/>
        <v>2</v>
      </c>
      <c r="W38" s="23">
        <f t="shared" si="18"/>
        <v>1</v>
      </c>
      <c r="X38" s="23">
        <f t="shared" si="18"/>
        <v>1</v>
      </c>
      <c r="Y38" s="23">
        <f t="shared" si="18"/>
        <v>1</v>
      </c>
      <c r="Z38" s="169">
        <f t="shared" si="18"/>
        <v>1</v>
      </c>
      <c r="AA38" s="169">
        <f t="shared" si="18"/>
        <v>1</v>
      </c>
      <c r="AB38" s="23">
        <f t="shared" si="18"/>
        <v>0</v>
      </c>
      <c r="AC38" s="23">
        <f t="shared" ref="AC38:AE38" si="19">COUNTIF(AC5:AC35,"교")+COUNTIF(AC5:AC35,"출")+COUNTIF(AC5:AC35,"연")+COUNTIF(AC5:AC35,"반")</f>
        <v>1</v>
      </c>
      <c r="AD38" s="23">
        <f t="shared" si="19"/>
        <v>0</v>
      </c>
      <c r="AE38" s="23">
        <f t="shared" si="19"/>
        <v>0</v>
      </c>
      <c r="AF38" s="23">
        <f t="shared" si="18"/>
        <v>0</v>
      </c>
      <c r="AG38" s="22"/>
      <c r="AH38" s="114"/>
      <c r="AI38" s="21"/>
      <c r="AJ38" s="246">
        <f>SUM(B38:AF38)</f>
        <v>37</v>
      </c>
      <c r="AK38" s="247"/>
      <c r="AL38" s="248"/>
      <c r="AM38" s="20"/>
      <c r="AN38" s="19"/>
      <c r="AO38" s="18"/>
      <c r="AP38" s="17"/>
      <c r="AQ38" s="4"/>
      <c r="AR38" s="4"/>
      <c r="AS38" s="4"/>
      <c r="AT38" s="4"/>
      <c r="AU38" s="4"/>
      <c r="AV38" s="99"/>
      <c r="AW38" s="99"/>
      <c r="AX38" s="99"/>
      <c r="AY38" s="96"/>
    </row>
    <row r="39" spans="1:58" ht="13.5" customHeight="1">
      <c r="A39" s="74" t="s">
        <v>53</v>
      </c>
      <c r="B39" s="153">
        <f>COUNTIF(B5:B35,"청")+COUNTIF(B5:B35,"병")+COUNTIF(B5:B35,"코")+COUNTIF(B5:B35,"공")+COUNTIF(B5:B35,"휴")</f>
        <v>0</v>
      </c>
      <c r="C39" s="15">
        <f t="shared" ref="C39:AF39" si="20">COUNTIF(C5:C35,"청")+COUNTIF(C5:C35,"병")+COUNTIF(C5:C35,"코")+COUNTIF(C5:C35,"공")+COUNTIF(C5:C35,"휴")</f>
        <v>0</v>
      </c>
      <c r="D39" s="15">
        <f t="shared" si="20"/>
        <v>0</v>
      </c>
      <c r="E39" s="170">
        <f t="shared" si="20"/>
        <v>0</v>
      </c>
      <c r="F39" s="170">
        <f t="shared" si="20"/>
        <v>0</v>
      </c>
      <c r="G39" s="15">
        <f t="shared" si="20"/>
        <v>0</v>
      </c>
      <c r="H39" s="15">
        <f t="shared" si="20"/>
        <v>0</v>
      </c>
      <c r="I39" s="15">
        <f t="shared" si="20"/>
        <v>0</v>
      </c>
      <c r="J39" s="15">
        <f t="shared" si="20"/>
        <v>0</v>
      </c>
      <c r="K39" s="15">
        <f t="shared" si="20"/>
        <v>0</v>
      </c>
      <c r="L39" s="170">
        <f t="shared" si="20"/>
        <v>0</v>
      </c>
      <c r="M39" s="170">
        <f t="shared" si="20"/>
        <v>0</v>
      </c>
      <c r="N39" s="15">
        <f t="shared" si="20"/>
        <v>0</v>
      </c>
      <c r="O39" s="15">
        <f t="shared" si="20"/>
        <v>0</v>
      </c>
      <c r="P39" s="15">
        <f t="shared" si="20"/>
        <v>0</v>
      </c>
      <c r="Q39" s="15">
        <f t="shared" si="20"/>
        <v>0</v>
      </c>
      <c r="R39" s="15">
        <f t="shared" si="20"/>
        <v>0</v>
      </c>
      <c r="S39" s="170">
        <f t="shared" si="20"/>
        <v>0</v>
      </c>
      <c r="T39" s="170">
        <f t="shared" si="20"/>
        <v>0</v>
      </c>
      <c r="U39" s="15">
        <f t="shared" si="20"/>
        <v>0</v>
      </c>
      <c r="V39" s="15">
        <f t="shared" si="20"/>
        <v>0</v>
      </c>
      <c r="W39" s="15">
        <f t="shared" si="20"/>
        <v>0</v>
      </c>
      <c r="X39" s="15">
        <f t="shared" si="20"/>
        <v>0</v>
      </c>
      <c r="Y39" s="15">
        <f t="shared" si="20"/>
        <v>0</v>
      </c>
      <c r="Z39" s="170">
        <f t="shared" si="20"/>
        <v>0</v>
      </c>
      <c r="AA39" s="170">
        <f t="shared" si="20"/>
        <v>0</v>
      </c>
      <c r="AB39" s="15">
        <f t="shared" si="20"/>
        <v>0</v>
      </c>
      <c r="AC39" s="15">
        <f t="shared" ref="AC39:AE39" si="21">COUNTIF(AC5:AC35,"청")+COUNTIF(AC5:AC35,"병")+COUNTIF(AC5:AC35,"코")+COUNTIF(AC5:AC35,"공")+COUNTIF(AC5:AC35,"휴")</f>
        <v>0</v>
      </c>
      <c r="AD39" s="15">
        <f t="shared" si="21"/>
        <v>0</v>
      </c>
      <c r="AE39" s="15">
        <f t="shared" si="21"/>
        <v>0</v>
      </c>
      <c r="AF39" s="15">
        <f t="shared" si="20"/>
        <v>0</v>
      </c>
      <c r="AG39" s="249">
        <f>SUM(B39:AF39)</f>
        <v>0</v>
      </c>
      <c r="AH39" s="250"/>
      <c r="AI39" s="250"/>
      <c r="AJ39" s="251" t="s">
        <v>60</v>
      </c>
      <c r="AK39" s="252"/>
      <c r="AL39" s="252"/>
      <c r="AM39" s="253"/>
      <c r="AN39" s="115"/>
      <c r="AO39" s="12"/>
      <c r="AP39" s="11"/>
      <c r="AQ39" s="4"/>
      <c r="AR39" s="4"/>
      <c r="AS39" s="4"/>
      <c r="AT39" s="4"/>
      <c r="AU39" s="4"/>
      <c r="AV39" s="99"/>
      <c r="AW39" s="99"/>
      <c r="AX39" s="99"/>
      <c r="AY39" s="96"/>
    </row>
    <row r="40" spans="1:58" ht="13.5" customHeight="1" thickBot="1">
      <c r="A40" s="16" t="s">
        <v>1</v>
      </c>
      <c r="B40" s="153">
        <f>COUNTIF(B5:B35,"보")</f>
        <v>0</v>
      </c>
      <c r="C40" s="15">
        <f t="shared" ref="C40:AF40" si="22">COUNTIF(C5:C35,"보")</f>
        <v>0</v>
      </c>
      <c r="D40" s="15">
        <f t="shared" si="22"/>
        <v>0</v>
      </c>
      <c r="E40" s="170">
        <f t="shared" si="22"/>
        <v>0</v>
      </c>
      <c r="F40" s="170">
        <f t="shared" si="22"/>
        <v>0</v>
      </c>
      <c r="G40" s="15">
        <f t="shared" si="22"/>
        <v>0</v>
      </c>
      <c r="H40" s="15">
        <f t="shared" si="22"/>
        <v>0</v>
      </c>
      <c r="I40" s="15">
        <f t="shared" si="22"/>
        <v>0</v>
      </c>
      <c r="J40" s="15">
        <f t="shared" si="22"/>
        <v>0</v>
      </c>
      <c r="K40" s="15">
        <f t="shared" si="22"/>
        <v>0</v>
      </c>
      <c r="L40" s="170">
        <f t="shared" si="22"/>
        <v>0</v>
      </c>
      <c r="M40" s="170">
        <f t="shared" si="22"/>
        <v>0</v>
      </c>
      <c r="N40" s="15">
        <f t="shared" si="22"/>
        <v>0</v>
      </c>
      <c r="O40" s="15">
        <f t="shared" si="22"/>
        <v>0</v>
      </c>
      <c r="P40" s="15">
        <f t="shared" si="22"/>
        <v>0</v>
      </c>
      <c r="Q40" s="15">
        <f t="shared" si="22"/>
        <v>0</v>
      </c>
      <c r="R40" s="15">
        <f t="shared" si="22"/>
        <v>0</v>
      </c>
      <c r="S40" s="170">
        <f t="shared" si="22"/>
        <v>0</v>
      </c>
      <c r="T40" s="170">
        <f t="shared" si="22"/>
        <v>0</v>
      </c>
      <c r="U40" s="15">
        <f t="shared" si="22"/>
        <v>0</v>
      </c>
      <c r="V40" s="15">
        <f t="shared" si="22"/>
        <v>0</v>
      </c>
      <c r="W40" s="15">
        <f t="shared" si="22"/>
        <v>0</v>
      </c>
      <c r="X40" s="15">
        <f t="shared" si="22"/>
        <v>0</v>
      </c>
      <c r="Y40" s="15">
        <f t="shared" si="22"/>
        <v>0</v>
      </c>
      <c r="Z40" s="170">
        <f t="shared" si="22"/>
        <v>0</v>
      </c>
      <c r="AA40" s="170">
        <f t="shared" si="22"/>
        <v>0</v>
      </c>
      <c r="AB40" s="15">
        <f t="shared" si="22"/>
        <v>0</v>
      </c>
      <c r="AC40" s="15">
        <f t="shared" ref="AC40:AE40" si="23">COUNTIF(AC5:AC35,"보")</f>
        <v>0</v>
      </c>
      <c r="AD40" s="15">
        <f t="shared" si="23"/>
        <v>0</v>
      </c>
      <c r="AE40" s="15">
        <f t="shared" si="23"/>
        <v>0</v>
      </c>
      <c r="AF40" s="15">
        <f t="shared" si="22"/>
        <v>0</v>
      </c>
      <c r="AG40" s="14"/>
      <c r="AH40" s="13"/>
      <c r="AI40" s="13"/>
      <c r="AJ40" s="254"/>
      <c r="AK40" s="253"/>
      <c r="AL40" s="253"/>
      <c r="AM40" s="253"/>
      <c r="AN40" s="115"/>
      <c r="AO40" s="12"/>
      <c r="AP40" s="11"/>
      <c r="AQ40" s="4"/>
      <c r="AR40" s="4"/>
      <c r="AS40" s="4"/>
      <c r="AT40" s="4"/>
      <c r="AU40" s="4"/>
      <c r="AV40" s="99"/>
      <c r="AW40" s="99"/>
      <c r="AX40" s="99"/>
      <c r="AY40" s="96"/>
    </row>
    <row r="41" spans="1:58" ht="13.5" customHeight="1" thickBot="1">
      <c r="A41" s="10" t="s">
        <v>0</v>
      </c>
      <c r="B41" s="154">
        <f t="shared" ref="B41:AF41" si="24">COUNTIF(B5:B35,"")</f>
        <v>21</v>
      </c>
      <c r="C41" s="9">
        <f t="shared" si="24"/>
        <v>9</v>
      </c>
      <c r="D41" s="9">
        <f t="shared" si="24"/>
        <v>9</v>
      </c>
      <c r="E41" s="171">
        <f t="shared" si="24"/>
        <v>13</v>
      </c>
      <c r="F41" s="171">
        <f t="shared" si="24"/>
        <v>16</v>
      </c>
      <c r="G41" s="9">
        <f t="shared" si="24"/>
        <v>8</v>
      </c>
      <c r="H41" s="9">
        <f t="shared" si="24"/>
        <v>4</v>
      </c>
      <c r="I41" s="9">
        <f t="shared" si="24"/>
        <v>4</v>
      </c>
      <c r="J41" s="9">
        <f t="shared" si="24"/>
        <v>6</v>
      </c>
      <c r="K41" s="9">
        <f t="shared" si="24"/>
        <v>5</v>
      </c>
      <c r="L41" s="171">
        <f t="shared" si="24"/>
        <v>18</v>
      </c>
      <c r="M41" s="171">
        <f t="shared" si="24"/>
        <v>18</v>
      </c>
      <c r="N41" s="9">
        <f t="shared" si="24"/>
        <v>6</v>
      </c>
      <c r="O41" s="9">
        <f t="shared" si="24"/>
        <v>10</v>
      </c>
      <c r="P41" s="9">
        <f t="shared" si="24"/>
        <v>6</v>
      </c>
      <c r="Q41" s="9">
        <f t="shared" si="24"/>
        <v>5</v>
      </c>
      <c r="R41" s="9">
        <f t="shared" si="24"/>
        <v>6</v>
      </c>
      <c r="S41" s="171">
        <f t="shared" si="24"/>
        <v>16</v>
      </c>
      <c r="T41" s="171">
        <f t="shared" si="24"/>
        <v>18</v>
      </c>
      <c r="U41" s="9">
        <f t="shared" si="24"/>
        <v>6</v>
      </c>
      <c r="V41" s="9">
        <f t="shared" si="24"/>
        <v>8</v>
      </c>
      <c r="W41" s="9">
        <f t="shared" si="24"/>
        <v>6</v>
      </c>
      <c r="X41" s="9">
        <f t="shared" si="24"/>
        <v>7</v>
      </c>
      <c r="Y41" s="9">
        <f t="shared" si="24"/>
        <v>6</v>
      </c>
      <c r="Z41" s="171">
        <f t="shared" si="24"/>
        <v>16</v>
      </c>
      <c r="AA41" s="171">
        <f t="shared" si="24"/>
        <v>15</v>
      </c>
      <c r="AB41" s="9">
        <f t="shared" si="24"/>
        <v>4</v>
      </c>
      <c r="AC41" s="9">
        <f t="shared" ref="AC41:AE41" si="25">COUNTIF(AC5:AC35,"")</f>
        <v>6</v>
      </c>
      <c r="AD41" s="9">
        <f t="shared" si="25"/>
        <v>8</v>
      </c>
      <c r="AE41" s="9">
        <f t="shared" si="25"/>
        <v>7</v>
      </c>
      <c r="AF41" s="9">
        <f t="shared" si="24"/>
        <v>5</v>
      </c>
      <c r="AG41" s="7"/>
      <c r="AH41" s="6"/>
      <c r="AI41" s="5">
        <f>SUM(B41:AF41)</f>
        <v>292</v>
      </c>
      <c r="AJ41" s="255"/>
      <c r="AK41" s="256"/>
      <c r="AL41" s="256"/>
      <c r="AM41" s="256"/>
      <c r="AN41" s="116"/>
      <c r="AO41" s="113">
        <f>SUM(B36:AF36)</f>
        <v>512</v>
      </c>
      <c r="AP41" s="112"/>
      <c r="AQ41" s="4"/>
      <c r="AR41" s="4"/>
      <c r="AS41" s="4"/>
      <c r="AT41" s="4"/>
      <c r="AU41" s="4"/>
      <c r="AV41" s="99"/>
      <c r="AW41" s="99"/>
      <c r="AX41" s="99"/>
      <c r="AY41" s="96"/>
    </row>
    <row r="42" spans="1:58" ht="13.5" customHeight="1">
      <c r="B42" s="155">
        <v>1</v>
      </c>
      <c r="C42" s="3">
        <v>2</v>
      </c>
      <c r="D42" s="3">
        <v>3</v>
      </c>
      <c r="E42" s="172">
        <v>4</v>
      </c>
      <c r="F42" s="172">
        <v>5</v>
      </c>
      <c r="G42" s="3">
        <v>6</v>
      </c>
      <c r="H42" s="3">
        <v>7</v>
      </c>
      <c r="I42" s="3">
        <v>8</v>
      </c>
      <c r="J42" s="3">
        <v>9</v>
      </c>
      <c r="K42" s="3">
        <v>10</v>
      </c>
      <c r="L42" s="172">
        <v>11</v>
      </c>
      <c r="M42" s="172">
        <v>12</v>
      </c>
      <c r="N42" s="3">
        <v>13</v>
      </c>
      <c r="O42" s="3">
        <v>14</v>
      </c>
      <c r="P42" s="3">
        <v>15</v>
      </c>
      <c r="Q42" s="3">
        <v>16</v>
      </c>
      <c r="R42" s="3">
        <v>17</v>
      </c>
      <c r="S42" s="172">
        <v>18</v>
      </c>
      <c r="T42" s="172">
        <v>19</v>
      </c>
      <c r="U42" s="3">
        <v>20</v>
      </c>
      <c r="V42" s="3">
        <v>21</v>
      </c>
      <c r="W42" s="3">
        <v>22</v>
      </c>
      <c r="X42" s="3">
        <v>23</v>
      </c>
      <c r="Y42" s="3">
        <v>24</v>
      </c>
      <c r="Z42" s="172">
        <v>25</v>
      </c>
      <c r="AA42" s="172">
        <v>26</v>
      </c>
      <c r="AB42" s="3">
        <v>27</v>
      </c>
      <c r="AC42" s="3">
        <v>28</v>
      </c>
      <c r="AD42" s="3">
        <v>29</v>
      </c>
      <c r="AE42" s="3">
        <v>30</v>
      </c>
      <c r="AF42" s="3">
        <v>31</v>
      </c>
    </row>
  </sheetData>
  <mergeCells count="20"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  <mergeCell ref="BA3:BA4"/>
    <mergeCell ref="BB3:BB4"/>
    <mergeCell ref="BC3:BC4"/>
    <mergeCell ref="BD3:BD4"/>
    <mergeCell ref="BF3:BF4"/>
    <mergeCell ref="BE3:BE4"/>
    <mergeCell ref="AJ37:AL37"/>
    <mergeCell ref="AJ38:AL38"/>
    <mergeCell ref="AG39:AI39"/>
    <mergeCell ref="AJ39:AM41"/>
    <mergeCell ref="AZ3:AZ4"/>
  </mergeCells>
  <phoneticPr fontId="2" type="noConversion"/>
  <pageMargins left="0.68" right="0.25" top="0.39" bottom="0.27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3월근무명령 (4)</vt:lpstr>
      <vt:lpstr>3월근무명령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소수민</dc:creator>
  <cp:lastModifiedBy>소수민</cp:lastModifiedBy>
  <cp:lastPrinted>2023-03-15T08:14:40Z</cp:lastPrinted>
  <dcterms:created xsi:type="dcterms:W3CDTF">2022-06-29T02:22:30Z</dcterms:created>
  <dcterms:modified xsi:type="dcterms:W3CDTF">2023-03-22T06:29:22Z</dcterms:modified>
</cp:coreProperties>
</file>