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27465" windowHeight="11520" activeTab="1"/>
  </bookViews>
  <sheets>
    <sheet name="3월근무명령" sheetId="12" r:id="rId1"/>
    <sheet name="3월근무진행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" i="14" l="1"/>
  <c r="AG31" i="14"/>
  <c r="AN6" i="14" l="1"/>
  <c r="AN7" i="14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5" i="14"/>
  <c r="AO6" i="14"/>
  <c r="AO7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5" i="14"/>
  <c r="AY5" i="12" l="1"/>
  <c r="BA5" i="14" l="1"/>
  <c r="AF41" i="14" l="1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M36" i="14"/>
  <c r="AL36" i="14"/>
  <c r="AK36" i="14"/>
  <c r="AJ36" i="14"/>
  <c r="AI36" i="14"/>
  <c r="AW36" i="14" s="1"/>
  <c r="BA36" i="14" s="1"/>
  <c r="AH36" i="14"/>
  <c r="AG36" i="14"/>
  <c r="AP36" i="14" s="1"/>
  <c r="AM35" i="14"/>
  <c r="AL35" i="14"/>
  <c r="AK35" i="14"/>
  <c r="AJ35" i="14"/>
  <c r="AI35" i="14"/>
  <c r="AW35" i="14" s="1"/>
  <c r="BA35" i="14" s="1"/>
  <c r="AH35" i="14"/>
  <c r="AG35" i="14"/>
  <c r="AM34" i="14"/>
  <c r="AL34" i="14"/>
  <c r="AK34" i="14"/>
  <c r="AJ34" i="14"/>
  <c r="AI34" i="14"/>
  <c r="AW34" i="14" s="1"/>
  <c r="BA34" i="14" s="1"/>
  <c r="AH34" i="14"/>
  <c r="AG34" i="14"/>
  <c r="AM33" i="14"/>
  <c r="AL33" i="14"/>
  <c r="AK33" i="14"/>
  <c r="AJ33" i="14"/>
  <c r="AI33" i="14"/>
  <c r="AH33" i="14"/>
  <c r="AM32" i="14"/>
  <c r="AL32" i="14"/>
  <c r="AK32" i="14"/>
  <c r="AJ32" i="14"/>
  <c r="AI32" i="14"/>
  <c r="AW32" i="14" s="1"/>
  <c r="BA32" i="14" s="1"/>
  <c r="AH32" i="14"/>
  <c r="AG32" i="14"/>
  <c r="AM31" i="14"/>
  <c r="AL31" i="14"/>
  <c r="AK31" i="14"/>
  <c r="AJ31" i="14"/>
  <c r="AI31" i="14"/>
  <c r="AW31" i="14" s="1"/>
  <c r="BA31" i="14" s="1"/>
  <c r="AH31" i="14"/>
  <c r="AM30" i="14"/>
  <c r="AL30" i="14"/>
  <c r="AK30" i="14"/>
  <c r="AJ30" i="14"/>
  <c r="AI30" i="14"/>
  <c r="AW30" i="14" s="1"/>
  <c r="BA30" i="14" s="1"/>
  <c r="AH30" i="14"/>
  <c r="AG30" i="14"/>
  <c r="AM29" i="14"/>
  <c r="AL29" i="14"/>
  <c r="AK29" i="14"/>
  <c r="AJ29" i="14"/>
  <c r="AI29" i="14"/>
  <c r="AW29" i="14" s="1"/>
  <c r="BA29" i="14" s="1"/>
  <c r="AH29" i="14"/>
  <c r="AG29" i="14"/>
  <c r="AM28" i="14"/>
  <c r="AL28" i="14"/>
  <c r="AK28" i="14"/>
  <c r="AJ28" i="14"/>
  <c r="AI28" i="14"/>
  <c r="AW28" i="14" s="1"/>
  <c r="BA28" i="14" s="1"/>
  <c r="AH28" i="14"/>
  <c r="AG28" i="14"/>
  <c r="AM27" i="14"/>
  <c r="AL27" i="14"/>
  <c r="AK27" i="14"/>
  <c r="AJ27" i="14"/>
  <c r="AI27" i="14"/>
  <c r="AW27" i="14" s="1"/>
  <c r="BA27" i="14" s="1"/>
  <c r="AH27" i="14"/>
  <c r="AG27" i="14"/>
  <c r="AM26" i="14"/>
  <c r="AL26" i="14"/>
  <c r="AK26" i="14"/>
  <c r="AJ26" i="14"/>
  <c r="AI26" i="14"/>
  <c r="AW26" i="14" s="1"/>
  <c r="BA26" i="14" s="1"/>
  <c r="AH26" i="14"/>
  <c r="AG26" i="14"/>
  <c r="AM25" i="14"/>
  <c r="AL25" i="14"/>
  <c r="AK25" i="14"/>
  <c r="AJ25" i="14"/>
  <c r="AI25" i="14"/>
  <c r="AW25" i="14" s="1"/>
  <c r="BA25" i="14" s="1"/>
  <c r="AH25" i="14"/>
  <c r="AG25" i="14"/>
  <c r="AM24" i="14"/>
  <c r="AL24" i="14"/>
  <c r="AK24" i="14"/>
  <c r="AJ24" i="14"/>
  <c r="AI24" i="14"/>
  <c r="AW24" i="14" s="1"/>
  <c r="BA24" i="14" s="1"/>
  <c r="AH24" i="14"/>
  <c r="AG24" i="14"/>
  <c r="AM23" i="14"/>
  <c r="AL23" i="14"/>
  <c r="AK23" i="14"/>
  <c r="AJ23" i="14"/>
  <c r="AI23" i="14"/>
  <c r="AW23" i="14" s="1"/>
  <c r="BA23" i="14" s="1"/>
  <c r="AH23" i="14"/>
  <c r="AG23" i="14"/>
  <c r="AM22" i="14"/>
  <c r="AL22" i="14"/>
  <c r="AK22" i="14"/>
  <c r="AJ22" i="14"/>
  <c r="AI22" i="14"/>
  <c r="AW22" i="14" s="1"/>
  <c r="BA22" i="14" s="1"/>
  <c r="AH22" i="14"/>
  <c r="AG22" i="14"/>
  <c r="AM21" i="14"/>
  <c r="AL21" i="14"/>
  <c r="AK21" i="14"/>
  <c r="AJ21" i="14"/>
  <c r="AI21" i="14"/>
  <c r="AH21" i="14"/>
  <c r="AG21" i="14"/>
  <c r="AM20" i="14"/>
  <c r="AL20" i="14"/>
  <c r="AK20" i="14"/>
  <c r="AJ20" i="14"/>
  <c r="AI20" i="14"/>
  <c r="AW20" i="14" s="1"/>
  <c r="BA20" i="14" s="1"/>
  <c r="AH20" i="14"/>
  <c r="AG20" i="14"/>
  <c r="AM19" i="14"/>
  <c r="AL19" i="14"/>
  <c r="AK19" i="14"/>
  <c r="AJ19" i="14"/>
  <c r="AI19" i="14"/>
  <c r="AW19" i="14" s="1"/>
  <c r="BA19" i="14" s="1"/>
  <c r="AH19" i="14"/>
  <c r="AG19" i="14"/>
  <c r="AM18" i="14"/>
  <c r="AL18" i="14"/>
  <c r="AK18" i="14"/>
  <c r="AJ18" i="14"/>
  <c r="AI18" i="14"/>
  <c r="AW18" i="14" s="1"/>
  <c r="BA18" i="14" s="1"/>
  <c r="AH18" i="14"/>
  <c r="AG18" i="14"/>
  <c r="AP18" i="14" s="1"/>
  <c r="AM17" i="14"/>
  <c r="AL17" i="14"/>
  <c r="AK17" i="14"/>
  <c r="AJ17" i="14"/>
  <c r="AI17" i="14"/>
  <c r="AW17" i="14" s="1"/>
  <c r="BA17" i="14" s="1"/>
  <c r="AH17" i="14"/>
  <c r="AG17" i="14"/>
  <c r="AM16" i="14"/>
  <c r="AL16" i="14"/>
  <c r="AK16" i="14"/>
  <c r="AJ16" i="14"/>
  <c r="AI16" i="14"/>
  <c r="AW16" i="14" s="1"/>
  <c r="BA16" i="14" s="1"/>
  <c r="AH16" i="14"/>
  <c r="AG16" i="14"/>
  <c r="AM15" i="14"/>
  <c r="AL15" i="14"/>
  <c r="AK15" i="14"/>
  <c r="AJ15" i="14"/>
  <c r="AI15" i="14"/>
  <c r="AW15" i="14" s="1"/>
  <c r="BA15" i="14" s="1"/>
  <c r="AH15" i="14"/>
  <c r="AG15" i="14"/>
  <c r="AM14" i="14"/>
  <c r="AL14" i="14"/>
  <c r="AK14" i="14"/>
  <c r="AJ14" i="14"/>
  <c r="AI14" i="14"/>
  <c r="AW14" i="14" s="1"/>
  <c r="BA14" i="14" s="1"/>
  <c r="AH14" i="14"/>
  <c r="AG14" i="14"/>
  <c r="AM13" i="14"/>
  <c r="AL13" i="14"/>
  <c r="AK13" i="14"/>
  <c r="AJ13" i="14"/>
  <c r="AI13" i="14"/>
  <c r="AW13" i="14" s="1"/>
  <c r="BA13" i="14" s="1"/>
  <c r="AH13" i="14"/>
  <c r="AG13" i="14"/>
  <c r="AM12" i="14"/>
  <c r="AL12" i="14"/>
  <c r="AK12" i="14"/>
  <c r="AJ12" i="14"/>
  <c r="AI12" i="14"/>
  <c r="AH12" i="14"/>
  <c r="AG12" i="14"/>
  <c r="AM11" i="14"/>
  <c r="AL11" i="14"/>
  <c r="AK11" i="14"/>
  <c r="AJ11" i="14"/>
  <c r="AI11" i="14"/>
  <c r="AH11" i="14"/>
  <c r="AG11" i="14"/>
  <c r="AM10" i="14"/>
  <c r="AL10" i="14"/>
  <c r="AK10" i="14"/>
  <c r="AJ10" i="14"/>
  <c r="AI10" i="14"/>
  <c r="AH10" i="14"/>
  <c r="AG10" i="14"/>
  <c r="AM9" i="14"/>
  <c r="AL9" i="14"/>
  <c r="AK9" i="14"/>
  <c r="AJ9" i="14"/>
  <c r="AI9" i="14"/>
  <c r="AH9" i="14"/>
  <c r="AG9" i="14"/>
  <c r="AM8" i="14"/>
  <c r="AL8" i="14"/>
  <c r="AK8" i="14"/>
  <c r="AJ8" i="14"/>
  <c r="AI8" i="14"/>
  <c r="AH8" i="14"/>
  <c r="AG8" i="14"/>
  <c r="AM7" i="14"/>
  <c r="AL7" i="14"/>
  <c r="AK7" i="14"/>
  <c r="AJ7" i="14"/>
  <c r="AI7" i="14"/>
  <c r="AH7" i="14"/>
  <c r="AG7" i="14"/>
  <c r="AM6" i="14"/>
  <c r="AL6" i="14"/>
  <c r="AK6" i="14"/>
  <c r="AJ6" i="14"/>
  <c r="AI6" i="14"/>
  <c r="AH6" i="14"/>
  <c r="AG6" i="14"/>
  <c r="AM5" i="14"/>
  <c r="AL5" i="14"/>
  <c r="AK5" i="14"/>
  <c r="AJ5" i="14"/>
  <c r="AI5" i="14"/>
  <c r="AH5" i="14"/>
  <c r="AG5" i="14"/>
  <c r="AP24" i="14" l="1"/>
  <c r="AP25" i="14"/>
  <c r="AP7" i="14"/>
  <c r="AP8" i="14"/>
  <c r="AP20" i="14"/>
  <c r="AP26" i="14"/>
  <c r="AP32" i="14"/>
  <c r="AP6" i="14"/>
  <c r="AP9" i="14"/>
  <c r="AP21" i="14"/>
  <c r="AP27" i="14"/>
  <c r="AP33" i="14"/>
  <c r="AP10" i="14"/>
  <c r="AP16" i="14"/>
  <c r="AP22" i="14"/>
  <c r="AP28" i="14"/>
  <c r="AP34" i="14"/>
  <c r="AP12" i="14"/>
  <c r="AP5" i="14"/>
  <c r="AP11" i="14"/>
  <c r="AP17" i="14"/>
  <c r="AP23" i="14"/>
  <c r="AP35" i="14"/>
  <c r="AP31" i="14"/>
  <c r="AP30" i="14"/>
  <c r="AP29" i="14"/>
  <c r="AP15" i="14"/>
  <c r="AP13" i="14"/>
  <c r="AP19" i="14"/>
  <c r="AP14" i="14"/>
  <c r="AW21" i="14"/>
  <c r="BA21" i="14" s="1"/>
  <c r="AW33" i="14"/>
  <c r="BA33" i="14" s="1"/>
  <c r="AI37" i="14"/>
  <c r="AK37" i="14"/>
  <c r="AI41" i="14"/>
  <c r="AM37" i="14"/>
  <c r="AG40" i="14"/>
  <c r="AN37" i="14"/>
  <c r="AH38" i="14"/>
  <c r="AJ37" i="14"/>
  <c r="AJ39" i="14"/>
  <c r="AL37" i="14"/>
  <c r="AP41" i="14"/>
  <c r="AG37" i="14"/>
  <c r="AG17" i="12"/>
  <c r="AG18" i="12"/>
  <c r="AG20" i="12"/>
  <c r="AP37" i="14" l="1"/>
  <c r="AP38" i="14"/>
  <c r="AE37" i="12"/>
  <c r="AE38" i="12"/>
  <c r="AE39" i="12"/>
  <c r="AE40" i="12"/>
  <c r="AE41" i="12"/>
  <c r="AF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N36" i="12"/>
  <c r="AM36" i="12"/>
  <c r="AL36" i="12"/>
  <c r="AK36" i="12"/>
  <c r="AJ36" i="12"/>
  <c r="AI36" i="12"/>
  <c r="AU36" i="12" s="1"/>
  <c r="AY36" i="12" s="1"/>
  <c r="AH36" i="12"/>
  <c r="AG36" i="12"/>
  <c r="AN35" i="12"/>
  <c r="AM35" i="12"/>
  <c r="AL35" i="12"/>
  <c r="AK35" i="12"/>
  <c r="AJ35" i="12"/>
  <c r="AI35" i="12"/>
  <c r="AU35" i="12" s="1"/>
  <c r="AY35" i="12" s="1"/>
  <c r="AH35" i="12"/>
  <c r="AG35" i="12"/>
  <c r="AN34" i="12"/>
  <c r="AM34" i="12"/>
  <c r="AL34" i="12"/>
  <c r="AK34" i="12"/>
  <c r="AJ34" i="12"/>
  <c r="AI34" i="12"/>
  <c r="AU34" i="12" s="1"/>
  <c r="AY34" i="12" s="1"/>
  <c r="AH34" i="12"/>
  <c r="AG34" i="12"/>
  <c r="AN33" i="12"/>
  <c r="AM33" i="12"/>
  <c r="AL33" i="12"/>
  <c r="AK33" i="12"/>
  <c r="AJ33" i="12"/>
  <c r="AI33" i="12"/>
  <c r="AU33" i="12" s="1"/>
  <c r="AY33" i="12" s="1"/>
  <c r="AH33" i="12"/>
  <c r="AG33" i="12"/>
  <c r="AN32" i="12"/>
  <c r="AM32" i="12"/>
  <c r="AL32" i="12"/>
  <c r="AK32" i="12"/>
  <c r="AJ32" i="12"/>
  <c r="AI32" i="12"/>
  <c r="AU32" i="12" s="1"/>
  <c r="AY32" i="12" s="1"/>
  <c r="AH32" i="12"/>
  <c r="AG32" i="12"/>
  <c r="AN31" i="12"/>
  <c r="AM31" i="12"/>
  <c r="AL31" i="12"/>
  <c r="AK31" i="12"/>
  <c r="AJ31" i="12"/>
  <c r="AI31" i="12"/>
  <c r="AU31" i="12" s="1"/>
  <c r="AY31" i="12" s="1"/>
  <c r="AH31" i="12"/>
  <c r="AG31" i="12"/>
  <c r="AN30" i="12"/>
  <c r="AM30" i="12"/>
  <c r="AL30" i="12"/>
  <c r="AK30" i="12"/>
  <c r="AJ30" i="12"/>
  <c r="AI30" i="12"/>
  <c r="AU30" i="12" s="1"/>
  <c r="AY30" i="12" s="1"/>
  <c r="AH30" i="12"/>
  <c r="AG30" i="12"/>
  <c r="AN29" i="12"/>
  <c r="AM29" i="12"/>
  <c r="AL29" i="12"/>
  <c r="AK29" i="12"/>
  <c r="AJ29" i="12"/>
  <c r="AI29" i="12"/>
  <c r="AU29" i="12" s="1"/>
  <c r="AY29" i="12" s="1"/>
  <c r="AH29" i="12"/>
  <c r="AG29" i="12"/>
  <c r="AN28" i="12"/>
  <c r="AM28" i="12"/>
  <c r="AL28" i="12"/>
  <c r="AK28" i="12"/>
  <c r="AJ28" i="12"/>
  <c r="AI28" i="12"/>
  <c r="AU28" i="12" s="1"/>
  <c r="AY28" i="12" s="1"/>
  <c r="AH28" i="12"/>
  <c r="AG28" i="12"/>
  <c r="AN27" i="12"/>
  <c r="AM27" i="12"/>
  <c r="AL27" i="12"/>
  <c r="AK27" i="12"/>
  <c r="AJ27" i="12"/>
  <c r="AI27" i="12"/>
  <c r="AU27" i="12" s="1"/>
  <c r="AY27" i="12" s="1"/>
  <c r="AH27" i="12"/>
  <c r="AG27" i="12"/>
  <c r="AN26" i="12"/>
  <c r="AM26" i="12"/>
  <c r="AL26" i="12"/>
  <c r="AK26" i="12"/>
  <c r="AJ26" i="12"/>
  <c r="AI26" i="12"/>
  <c r="AU26" i="12" s="1"/>
  <c r="AY26" i="12" s="1"/>
  <c r="AH26" i="12"/>
  <c r="AG26" i="12"/>
  <c r="AN25" i="12"/>
  <c r="AM25" i="12"/>
  <c r="AL25" i="12"/>
  <c r="AK25" i="12"/>
  <c r="AJ25" i="12"/>
  <c r="AI25" i="12"/>
  <c r="AU25" i="12" s="1"/>
  <c r="AY25" i="12" s="1"/>
  <c r="AH25" i="12"/>
  <c r="AG25" i="12"/>
  <c r="AN24" i="12"/>
  <c r="AM24" i="12"/>
  <c r="AL24" i="12"/>
  <c r="AK24" i="12"/>
  <c r="AJ24" i="12"/>
  <c r="AI24" i="12"/>
  <c r="AU24" i="12" s="1"/>
  <c r="AY24" i="12" s="1"/>
  <c r="AH24" i="12"/>
  <c r="AG24" i="12"/>
  <c r="AN23" i="12"/>
  <c r="AM23" i="12"/>
  <c r="AL23" i="12"/>
  <c r="AK23" i="12"/>
  <c r="AJ23" i="12"/>
  <c r="AI23" i="12"/>
  <c r="AU23" i="12" s="1"/>
  <c r="AY23" i="12" s="1"/>
  <c r="AH23" i="12"/>
  <c r="AG23" i="12"/>
  <c r="AN22" i="12"/>
  <c r="AM22" i="12"/>
  <c r="AL22" i="12"/>
  <c r="AK22" i="12"/>
  <c r="AJ22" i="12"/>
  <c r="AI22" i="12"/>
  <c r="AU22" i="12" s="1"/>
  <c r="AY22" i="12" s="1"/>
  <c r="AH22" i="12"/>
  <c r="AG22" i="12"/>
  <c r="AN21" i="12"/>
  <c r="AM21" i="12"/>
  <c r="AL21" i="12"/>
  <c r="AK21" i="12"/>
  <c r="AJ21" i="12"/>
  <c r="AI21" i="12"/>
  <c r="AU21" i="12" s="1"/>
  <c r="AY21" i="12" s="1"/>
  <c r="AH21" i="12"/>
  <c r="AG21" i="12"/>
  <c r="AN20" i="12"/>
  <c r="AM20" i="12"/>
  <c r="AL20" i="12"/>
  <c r="AK20" i="12"/>
  <c r="AJ20" i="12"/>
  <c r="AI20" i="12"/>
  <c r="AU20" i="12" s="1"/>
  <c r="AY20" i="12" s="1"/>
  <c r="AH20" i="12"/>
  <c r="AN19" i="12"/>
  <c r="AM19" i="12"/>
  <c r="AL19" i="12"/>
  <c r="AK19" i="12"/>
  <c r="AJ19" i="12"/>
  <c r="AI19" i="12"/>
  <c r="AU19" i="12" s="1"/>
  <c r="AY19" i="12" s="1"/>
  <c r="AH19" i="12"/>
  <c r="AG19" i="12"/>
  <c r="AN18" i="12"/>
  <c r="AM18" i="12"/>
  <c r="AL18" i="12"/>
  <c r="AK18" i="12"/>
  <c r="AJ18" i="12"/>
  <c r="AI18" i="12"/>
  <c r="AU18" i="12" s="1"/>
  <c r="AY18" i="12" s="1"/>
  <c r="AH18" i="12"/>
  <c r="AN17" i="12"/>
  <c r="AM17" i="12"/>
  <c r="AL17" i="12"/>
  <c r="AK17" i="12"/>
  <c r="AJ17" i="12"/>
  <c r="AI17" i="12"/>
  <c r="AU17" i="12" s="1"/>
  <c r="AY17" i="12" s="1"/>
  <c r="AH17" i="12"/>
  <c r="AN16" i="12"/>
  <c r="AM16" i="12"/>
  <c r="AL16" i="12"/>
  <c r="AK16" i="12"/>
  <c r="AJ16" i="12"/>
  <c r="AI16" i="12"/>
  <c r="AU16" i="12" s="1"/>
  <c r="AY16" i="12" s="1"/>
  <c r="AH16" i="12"/>
  <c r="AG16" i="12"/>
  <c r="AN15" i="12"/>
  <c r="AM15" i="12"/>
  <c r="AL15" i="12"/>
  <c r="AK15" i="12"/>
  <c r="AJ15" i="12"/>
  <c r="AI15" i="12"/>
  <c r="AU15" i="12" s="1"/>
  <c r="AY15" i="12" s="1"/>
  <c r="AH15" i="12"/>
  <c r="AG15" i="12"/>
  <c r="AN14" i="12"/>
  <c r="AM14" i="12"/>
  <c r="AL14" i="12"/>
  <c r="AK14" i="12"/>
  <c r="AJ14" i="12"/>
  <c r="AI14" i="12"/>
  <c r="AU14" i="12" s="1"/>
  <c r="AY14" i="12" s="1"/>
  <c r="AH14" i="12"/>
  <c r="AG14" i="12"/>
  <c r="AN13" i="12"/>
  <c r="AM13" i="12"/>
  <c r="AL13" i="12"/>
  <c r="AK13" i="12"/>
  <c r="AJ13" i="12"/>
  <c r="AI13" i="12"/>
  <c r="AU13" i="12" s="1"/>
  <c r="AY13" i="12" s="1"/>
  <c r="AH13" i="12"/>
  <c r="AG13" i="12"/>
  <c r="AN12" i="12"/>
  <c r="AM12" i="12"/>
  <c r="AL12" i="12"/>
  <c r="AK12" i="12"/>
  <c r="AJ12" i="12"/>
  <c r="AI12" i="12"/>
  <c r="AH12" i="12"/>
  <c r="AG12" i="12"/>
  <c r="AN11" i="12"/>
  <c r="AM11" i="12"/>
  <c r="AL11" i="12"/>
  <c r="AK11" i="12"/>
  <c r="AJ11" i="12"/>
  <c r="AI11" i="12"/>
  <c r="AH11" i="12"/>
  <c r="AG11" i="12"/>
  <c r="AN10" i="12"/>
  <c r="AM10" i="12"/>
  <c r="AL10" i="12"/>
  <c r="AK10" i="12"/>
  <c r="AJ10" i="12"/>
  <c r="AI10" i="12"/>
  <c r="AH10" i="12"/>
  <c r="AG10" i="12"/>
  <c r="AN9" i="12"/>
  <c r="AM9" i="12"/>
  <c r="AL9" i="12"/>
  <c r="AK9" i="12"/>
  <c r="AJ9" i="12"/>
  <c r="AI9" i="12"/>
  <c r="AH9" i="12"/>
  <c r="AG9" i="12"/>
  <c r="AN8" i="12"/>
  <c r="AM8" i="12"/>
  <c r="AL8" i="12"/>
  <c r="AK8" i="12"/>
  <c r="AJ8" i="12"/>
  <c r="AI8" i="12"/>
  <c r="AH8" i="12"/>
  <c r="AG8" i="12"/>
  <c r="AN7" i="12"/>
  <c r="AM7" i="12"/>
  <c r="AL7" i="12"/>
  <c r="AK7" i="12"/>
  <c r="AJ7" i="12"/>
  <c r="AI7" i="12"/>
  <c r="AH7" i="12"/>
  <c r="AG7" i="12"/>
  <c r="AN6" i="12"/>
  <c r="AM6" i="12"/>
  <c r="AL6" i="12"/>
  <c r="AK6" i="12"/>
  <c r="AJ6" i="12"/>
  <c r="AI6" i="12"/>
  <c r="AH6" i="12"/>
  <c r="AG6" i="12"/>
  <c r="AN5" i="12"/>
  <c r="AM5" i="12"/>
  <c r="AL5" i="12"/>
  <c r="AK5" i="12"/>
  <c r="AJ5" i="12"/>
  <c r="AI5" i="12"/>
  <c r="AH5" i="12"/>
  <c r="AG5" i="12"/>
  <c r="AO12" i="12" l="1"/>
  <c r="AO13" i="12"/>
  <c r="AO25" i="12"/>
  <c r="AO7" i="12"/>
  <c r="AO8" i="12"/>
  <c r="AO29" i="12"/>
  <c r="AO23" i="12"/>
  <c r="AO26" i="12"/>
  <c r="AO17" i="12"/>
  <c r="AO18" i="12"/>
  <c r="AO27" i="12"/>
  <c r="AO28" i="12"/>
  <c r="AO30" i="12"/>
  <c r="AO32" i="12"/>
  <c r="AO35" i="12"/>
  <c r="AO34" i="12"/>
  <c r="AO33" i="12"/>
  <c r="AO36" i="12"/>
  <c r="AO31" i="12"/>
  <c r="AO24" i="12"/>
  <c r="AO22" i="12"/>
  <c r="AO19" i="12"/>
  <c r="AO21" i="12"/>
  <c r="AO16" i="12"/>
  <c r="AO14" i="12"/>
  <c r="AO11" i="12"/>
  <c r="AO9" i="12"/>
  <c r="AO20" i="12"/>
  <c r="AO15" i="12"/>
  <c r="AL37" i="12"/>
  <c r="AO10" i="12"/>
  <c r="AN37" i="12"/>
  <c r="AG37" i="12"/>
  <c r="AM37" i="12"/>
  <c r="AI37" i="12"/>
  <c r="AO6" i="12"/>
  <c r="AJ37" i="12"/>
  <c r="AK37" i="12"/>
  <c r="AO41" i="12"/>
  <c r="AH38" i="12"/>
  <c r="AJ39" i="12"/>
  <c r="AG40" i="12"/>
  <c r="AI41" i="12"/>
  <c r="AO5" i="12"/>
  <c r="AO37" i="12" l="1"/>
  <c r="AO38" i="12"/>
</calcChain>
</file>

<file path=xl/sharedStrings.xml><?xml version="1.0" encoding="utf-8"?>
<sst xmlns="http://schemas.openxmlformats.org/spreadsheetml/2006/main" count="1536" uniqueCount="174">
  <si>
    <t>O</t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</si>
  <si>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</si>
  <si>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</si>
  <si>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</si>
  <si>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</si>
  <si>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</si>
  <si>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</si>
  <si>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</si>
  <si>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손수련</t>
    <phoneticPr fontId="8" type="noConversion"/>
  </si>
  <si>
    <t>청</t>
  </si>
  <si>
    <t>노옥순</t>
    <phoneticPr fontId="8" type="noConversion"/>
  </si>
  <si>
    <t>조광삼</t>
    <phoneticPr fontId="8" type="noConversion"/>
  </si>
  <si>
    <t>박병길</t>
    <phoneticPr fontId="8" type="noConversion"/>
  </si>
  <si>
    <t>이석우</t>
    <phoneticPr fontId="8" type="noConversion"/>
  </si>
  <si>
    <t>이호직</t>
    <phoneticPr fontId="8" type="noConversion"/>
  </si>
  <si>
    <t>이원호</t>
  </si>
  <si>
    <t>임종남</t>
  </si>
  <si>
    <t>김은영</t>
  </si>
  <si>
    <t>차민선</t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</si>
  <si>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</si>
  <si>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</si>
  <si>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</si>
  <si>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</si>
  <si>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</si>
  <si>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</si>
  <si>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</si>
  <si>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</si>
  <si>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화</t>
  </si>
  <si>
    <t>월</t>
  </si>
  <si>
    <t>일</t>
  </si>
  <si>
    <t>토</t>
  </si>
  <si>
    <t>금</t>
  </si>
  <si>
    <t>목</t>
  </si>
  <si>
    <t>수</t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</si>
  <si>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</si>
  <si>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</si>
  <si>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</si>
  <si>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</si>
  <si>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</si>
  <si>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</si>
  <si>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</si>
  <si>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</si>
  <si>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"D1" = 06:00~15:00                     "D" = 08:00~17:00            "D2" = 09:00~18:00</t>
    <phoneticPr fontId="8" type="noConversion"/>
  </si>
  <si>
    <t>배종철</t>
    <phoneticPr fontId="8" type="noConversion"/>
  </si>
  <si>
    <t>배재운</t>
    <phoneticPr fontId="8" type="noConversion"/>
  </si>
  <si>
    <t>석진호</t>
    <phoneticPr fontId="2" type="noConversion"/>
  </si>
  <si>
    <t>이원강</t>
    <phoneticPr fontId="2" type="noConversion"/>
  </si>
  <si>
    <t>N</t>
    <phoneticPr fontId="2" type="noConversion"/>
  </si>
  <si>
    <t>정다솜</t>
    <phoneticPr fontId="8" type="noConversion"/>
  </si>
  <si>
    <t>D1</t>
  </si>
  <si>
    <t>D</t>
    <phoneticPr fontId="2" type="noConversion"/>
  </si>
  <si>
    <t xml:space="preserve"> </t>
    <phoneticPr fontId="2" type="noConversion"/>
  </si>
  <si>
    <t>계</t>
    <phoneticPr fontId="8" type="noConversion"/>
  </si>
  <si>
    <t>N</t>
    <phoneticPr fontId="2" type="noConversion"/>
  </si>
  <si>
    <t>김현주</t>
    <phoneticPr fontId="2" type="noConversion"/>
  </si>
  <si>
    <t>이성훈</t>
    <phoneticPr fontId="8" type="noConversion"/>
  </si>
  <si>
    <t>김애라</t>
    <phoneticPr fontId="2" type="noConversion"/>
  </si>
  <si>
    <t>박미향</t>
    <phoneticPr fontId="8" type="noConversion"/>
  </si>
  <si>
    <t>오영숙</t>
    <phoneticPr fontId="8" type="noConversion"/>
  </si>
  <si>
    <t>배광호</t>
    <phoneticPr fontId="2" type="noConversion"/>
  </si>
  <si>
    <t>김성훈</t>
    <phoneticPr fontId="2" type="noConversion"/>
  </si>
  <si>
    <t>남궁정훈</t>
    <phoneticPr fontId="2" type="noConversion"/>
  </si>
  <si>
    <t>김문우</t>
    <phoneticPr fontId="2" type="noConversion"/>
  </si>
  <si>
    <t>D</t>
    <phoneticPr fontId="2" type="noConversion"/>
  </si>
  <si>
    <t>목</t>
    <phoneticPr fontId="2" type="noConversion"/>
  </si>
  <si>
    <t>화</t>
    <phoneticPr fontId="2" type="noConversion"/>
  </si>
  <si>
    <t>수</t>
    <phoneticPr fontId="2" type="noConversion"/>
  </si>
  <si>
    <t>금</t>
    <phoneticPr fontId="2" type="noConversion"/>
  </si>
  <si>
    <t>토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</si>
  <si>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</si>
  <si>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</si>
  <si>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</si>
  <si>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</si>
  <si>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</si>
  <si>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</si>
  <si>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</si>
  <si>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</si>
  <si>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</si>
  <si>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</si>
  <si>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</si>
  <si>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</si>
  <si>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</si>
  <si>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</si>
  <si>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r>
      <t xml:space="preserve">                                            2022년  3월  근 무 명령  </t>
    </r>
    <r>
      <rPr>
        <sz val="14"/>
        <color rgb="FF000000"/>
        <rFont val="굴림"/>
        <family val="3"/>
        <charset val="129"/>
      </rPr>
      <t xml:space="preserve">(22.2.28.)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</si>
  <si>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D</t>
    <phoneticPr fontId="2" type="noConversion"/>
  </si>
  <si>
    <t>N</t>
    <phoneticPr fontId="2" type="noConversion"/>
  </si>
  <si>
    <t>N</t>
    <phoneticPr fontId="2" type="noConversion"/>
  </si>
  <si>
    <t>D2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</si>
  <si>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</si>
  <si>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</si>
  <si>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</si>
  <si>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1,2월 수당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</si>
  <si>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</si>
  <si>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</si>
  <si>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</si>
  <si>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</si>
  <si>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</si>
  <si>
    <t>N</t>
    <phoneticPr fontId="2" type="noConversion"/>
  </si>
  <si>
    <t>N</t>
    <phoneticPr fontId="2" type="noConversion"/>
  </si>
  <si>
    <t>11월~4월 휴무</t>
    <phoneticPr fontId="8" type="noConversion"/>
  </si>
  <si>
    <t>3월 수당</t>
    <phoneticPr fontId="8" type="noConversion"/>
  </si>
  <si>
    <t>D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</si>
  <si>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</si>
  <si>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</si>
  <si>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</si>
  <si>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</si>
  <si>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연</t>
    <phoneticPr fontId="2" type="noConversion"/>
  </si>
  <si>
    <t>D</t>
    <phoneticPr fontId="2" type="noConversion"/>
  </si>
  <si>
    <t>반</t>
    <phoneticPr fontId="2" type="noConversion"/>
  </si>
  <si>
    <t>연</t>
    <phoneticPr fontId="2" type="noConversion"/>
  </si>
  <si>
    <t>N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</si>
  <si>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</si>
  <si>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</si>
  <si>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</si>
  <si>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</si>
  <si>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</si>
  <si>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보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</si>
  <si>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</si>
  <si>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</si>
  <si>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</si>
  <si>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</si>
  <si>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공</t>
    <phoneticPr fontId="2" type="noConversion"/>
  </si>
  <si>
    <t>공</t>
    <phoneticPr fontId="2" type="noConversion"/>
  </si>
  <si>
    <t>보상휴가</t>
    <phoneticPr fontId="2" type="noConversion"/>
  </si>
  <si>
    <t>보</t>
    <phoneticPr fontId="2" type="noConversion"/>
  </si>
  <si>
    <t>연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</si>
  <si>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</si>
  <si>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</si>
  <si>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</si>
  <si>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</si>
  <si>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</si>
  <si>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</si>
  <si>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</si>
  <si>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</si>
  <si>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</si>
  <si>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DN</t>
    <phoneticPr fontId="2" type="noConversion"/>
  </si>
  <si>
    <t>DN</t>
    <phoneticPr fontId="2" type="noConversion"/>
  </si>
  <si>
    <t>DN</t>
    <phoneticPr fontId="2" type="noConversion"/>
  </si>
  <si>
    <t>DN</t>
    <phoneticPr fontId="2" type="noConversion"/>
  </si>
  <si>
    <t>D</t>
    <phoneticPr fontId="2" type="noConversion"/>
  </si>
  <si>
    <t>DN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</si>
  <si>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</si>
  <si>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</si>
  <si>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</si>
  <si>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</si>
  <si>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</si>
  <si>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공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</si>
  <si>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</si>
  <si>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</si>
  <si>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</si>
  <si>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N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</si>
  <si>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</si>
  <si>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</si>
  <si>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</si>
  <si>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</si>
  <si>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반</t>
    <phoneticPr fontId="2" type="noConversion"/>
  </si>
  <si>
    <t>D</t>
    <phoneticPr fontId="2" type="noConversion"/>
  </si>
  <si>
    <t>보</t>
    <phoneticPr fontId="2" type="noConversion"/>
  </si>
  <si>
    <t>D</t>
    <phoneticPr fontId="2" type="noConversion"/>
  </si>
  <si>
    <r>
      <t xml:space="preserve">                                            2022년  3월  근 무 진행  </t>
    </r>
    <r>
      <rPr>
        <sz val="14"/>
        <color rgb="FF000000"/>
        <rFont val="굴림"/>
        <family val="3"/>
        <charset val="129"/>
      </rPr>
      <t xml:space="preserve">(22.3.31.)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</si>
  <si>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공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</si>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</sst>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name val="맑은 고딕"/>
      <family val="2"/>
      <charset val="129"/>
      <scheme val="minor"/>
    </font>
    <font>
      <b/>
      <u/>
      <sz val="11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12" fillId="0" borderId="43" xfId="1" applyFont="1" applyFill="1" applyBorder="1" applyAlignment="1">
      <alignment vertical="center"/>
    </xf>
    <xf numFmtId="0" fontId="7" fillId="0" borderId="46" xfId="1" applyNumberFormat="1" applyFont="1" applyFill="1" applyBorder="1" applyAlignment="1" applyProtection="1">
      <alignment horizontal="center" vertical="center" wrapText="1"/>
    </xf>
    <xf numFmtId="0" fontId="12" fillId="0" borderId="48" xfId="1" applyFont="1" applyFill="1" applyBorder="1" applyAlignment="1">
      <alignment vertical="center"/>
    </xf>
    <xf numFmtId="0" fontId="9" fillId="0" borderId="37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0" xfId="1" applyNumberFormat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31" xfId="0" applyBorder="1" applyAlignment="1">
      <alignment horizontal="center" vertical="top"/>
    </xf>
    <xf numFmtId="0" fontId="15" fillId="0" borderId="5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7" xfId="1" applyFill="1" applyBorder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11" fillId="5" borderId="56" xfId="1" applyFont="1" applyFill="1" applyBorder="1" applyAlignment="1">
      <alignment horizontal="center" vertical="center"/>
    </xf>
    <xf numFmtId="0" fontId="11" fillId="5" borderId="22" xfId="2" applyFont="1" applyFill="1" applyBorder="1" applyAlignment="1">
      <alignment horizontal="center" vertical="center"/>
    </xf>
    <xf numFmtId="0" fontId="11" fillId="5" borderId="58" xfId="2" applyFont="1" applyFill="1" applyBorder="1" applyAlignment="1">
      <alignment horizontal="center" vertical="center"/>
    </xf>
    <xf numFmtId="0" fontId="11" fillId="5" borderId="32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1" fillId="5" borderId="35" xfId="2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5" borderId="50" xfId="2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9" fillId="6" borderId="37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3" fillId="6" borderId="35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50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0" fontId="11" fillId="6" borderId="21" xfId="2" applyFont="1" applyFill="1" applyBorder="1" applyAlignment="1">
      <alignment horizontal="center" vertical="center"/>
    </xf>
    <xf numFmtId="0" fontId="11" fillId="6" borderId="50" xfId="2" applyFont="1" applyFill="1" applyBorder="1" applyAlignment="1">
      <alignment horizontal="center" vertical="center"/>
    </xf>
    <xf numFmtId="0" fontId="11" fillId="6" borderId="31" xfId="2" applyFont="1" applyFill="1" applyBorder="1" applyAlignment="1">
      <alignment horizontal="center" vertical="center"/>
    </xf>
    <xf numFmtId="0" fontId="11" fillId="6" borderId="14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9" fillId="6" borderId="31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3" fillId="6" borderId="0" xfId="1" applyFont="1" applyFill="1" applyAlignment="1">
      <alignment horizontal="center" vertical="center"/>
    </xf>
    <xf numFmtId="0" fontId="3" fillId="6" borderId="50" xfId="1" applyNumberFormat="1" applyFont="1" applyFill="1" applyBorder="1" applyAlignment="1" applyProtection="1">
      <alignment horizontal="center" vertical="center"/>
    </xf>
    <xf numFmtId="0" fontId="16" fillId="0" borderId="57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1" fillId="7" borderId="31" xfId="2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7" borderId="13" xfId="2" applyFont="1" applyFill="1" applyBorder="1" applyAlignment="1">
      <alignment horizontal="center" vertical="center"/>
    </xf>
    <xf numFmtId="0" fontId="11" fillId="8" borderId="21" xfId="1" applyFont="1" applyFill="1" applyBorder="1" applyAlignment="1">
      <alignment horizontal="center" vertical="center"/>
    </xf>
    <xf numFmtId="0" fontId="11" fillId="9" borderId="21" xfId="1" applyFont="1" applyFill="1" applyBorder="1" applyAlignment="1">
      <alignment horizontal="center" vertical="center"/>
    </xf>
    <xf numFmtId="0" fontId="9" fillId="10" borderId="3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3" fillId="10" borderId="51" xfId="1" applyFont="1" applyFill="1" applyBorder="1" applyAlignment="1">
      <alignment horizontal="center" vertical="center"/>
    </xf>
    <xf numFmtId="0" fontId="3" fillId="10" borderId="50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21" xfId="1" applyFont="1" applyFill="1" applyBorder="1" applyAlignment="1">
      <alignment horizontal="center" vertical="center"/>
    </xf>
    <xf numFmtId="0" fontId="11" fillId="10" borderId="21" xfId="2" applyFont="1" applyFill="1" applyBorder="1" applyAlignment="1">
      <alignment horizontal="center" vertical="center"/>
    </xf>
    <xf numFmtId="0" fontId="11" fillId="10" borderId="50" xfId="2" applyFont="1" applyFill="1" applyBorder="1" applyAlignment="1">
      <alignment horizontal="center" vertical="center"/>
    </xf>
    <xf numFmtId="0" fontId="11" fillId="10" borderId="31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7" xfId="2" applyFont="1" applyFill="1" applyBorder="1" applyAlignment="1">
      <alignment horizontal="center" vertical="center"/>
    </xf>
    <xf numFmtId="0" fontId="9" fillId="10" borderId="31" xfId="1" applyFont="1" applyFill="1" applyBorder="1" applyAlignment="1">
      <alignment horizontal="center" vertical="center"/>
    </xf>
    <xf numFmtId="0" fontId="3" fillId="10" borderId="21" xfId="1" applyFont="1" applyFill="1" applyBorder="1" applyAlignment="1">
      <alignment horizontal="center" vertical="center"/>
    </xf>
    <xf numFmtId="0" fontId="5" fillId="10" borderId="21" xfId="1" applyFont="1" applyFill="1" applyBorder="1" applyAlignment="1">
      <alignment horizontal="center" vertical="center" wrapText="1"/>
    </xf>
    <xf numFmtId="0" fontId="5" fillId="10" borderId="14" xfId="1" applyFont="1" applyFill="1" applyBorder="1" applyAlignment="1">
      <alignment horizontal="center" vertical="center" wrapText="1"/>
    </xf>
    <xf numFmtId="0" fontId="3" fillId="10" borderId="0" xfId="1" applyFont="1" applyFill="1" applyAlignment="1">
      <alignment horizontal="center" vertical="center"/>
    </xf>
    <xf numFmtId="0" fontId="9" fillId="10" borderId="38" xfId="1" applyFont="1" applyFill="1" applyBorder="1" applyAlignment="1">
      <alignment horizontal="center" vertical="center"/>
    </xf>
    <xf numFmtId="0" fontId="3" fillId="10" borderId="35" xfId="1" applyFont="1" applyFill="1" applyBorder="1" applyAlignment="1">
      <alignment horizontal="center" vertical="center"/>
    </xf>
    <xf numFmtId="0" fontId="3" fillId="10" borderId="32" xfId="1" applyFont="1" applyFill="1" applyBorder="1" applyAlignment="1">
      <alignment horizontal="center" vertical="center"/>
    </xf>
    <xf numFmtId="0" fontId="3" fillId="10" borderId="12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11" fillId="10" borderId="56" xfId="1" applyFont="1" applyFill="1" applyBorder="1" applyAlignment="1">
      <alignment horizontal="center" vertical="center"/>
    </xf>
    <xf numFmtId="0" fontId="11" fillId="10" borderId="22" xfId="2" applyFont="1" applyFill="1" applyBorder="1" applyAlignment="1">
      <alignment horizontal="center" vertical="center"/>
    </xf>
    <xf numFmtId="0" fontId="11" fillId="10" borderId="58" xfId="2" applyFont="1" applyFill="1" applyBorder="1" applyAlignment="1">
      <alignment horizontal="center" vertical="center"/>
    </xf>
    <xf numFmtId="0" fontId="11" fillId="10" borderId="32" xfId="2" applyFont="1" applyFill="1" applyBorder="1" applyAlignment="1">
      <alignment horizontal="center" vertical="center"/>
    </xf>
    <xf numFmtId="0" fontId="11" fillId="10" borderId="15" xfId="2" applyFont="1" applyFill="1" applyBorder="1" applyAlignment="1">
      <alignment horizontal="center" vertical="center"/>
    </xf>
    <xf numFmtId="0" fontId="11" fillId="10" borderId="35" xfId="2" applyFont="1" applyFill="1" applyBorder="1" applyAlignment="1">
      <alignment horizontal="center" vertical="center"/>
    </xf>
    <xf numFmtId="0" fontId="9" fillId="10" borderId="32" xfId="1" applyFont="1" applyFill="1" applyBorder="1" applyAlignment="1">
      <alignment horizontal="center" vertical="center"/>
    </xf>
    <xf numFmtId="0" fontId="5" fillId="10" borderId="22" xfId="1" applyFont="1" applyFill="1" applyBorder="1" applyAlignment="1">
      <alignment horizontal="center" vertical="center" wrapText="1"/>
    </xf>
    <xf numFmtId="0" fontId="5" fillId="10" borderId="15" xfId="1" applyFont="1" applyFill="1" applyBorder="1" applyAlignment="1">
      <alignment horizontal="center" vertical="center" wrapText="1"/>
    </xf>
    <xf numFmtId="0" fontId="11" fillId="11" borderId="21" xfId="1" applyFont="1" applyFill="1" applyBorder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1" fillId="8" borderId="21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8" borderId="31" xfId="1" applyFont="1" applyFill="1" applyBorder="1" applyAlignment="1">
      <alignment horizontal="center" vertical="center"/>
    </xf>
    <xf numFmtId="0" fontId="3" fillId="8" borderId="5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3" fillId="8" borderId="53" xfId="1" applyFont="1" applyFill="1" applyBorder="1" applyAlignment="1">
      <alignment horizontal="center" vertical="center"/>
    </xf>
    <xf numFmtId="0" fontId="3" fillId="8" borderId="21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/>
    </xf>
    <xf numFmtId="0" fontId="11" fillId="12" borderId="51" xfId="1" applyFont="1" applyFill="1" applyBorder="1" applyAlignment="1">
      <alignment horizontal="center" vertical="center"/>
    </xf>
    <xf numFmtId="0" fontId="3" fillId="9" borderId="53" xfId="1" applyFont="1" applyFill="1" applyBorder="1" applyAlignment="1">
      <alignment horizontal="center" vertical="center"/>
    </xf>
    <xf numFmtId="0" fontId="3" fillId="9" borderId="51" xfId="1" applyFont="1" applyFill="1" applyBorder="1" applyAlignment="1">
      <alignment horizontal="center" vertical="center"/>
    </xf>
    <xf numFmtId="0" fontId="3" fillId="9" borderId="50" xfId="1" applyFont="1" applyFill="1" applyBorder="1" applyAlignment="1">
      <alignment horizontal="center" vertical="center"/>
    </xf>
    <xf numFmtId="0" fontId="3" fillId="9" borderId="50" xfId="1" applyNumberFormat="1" applyFont="1" applyFill="1" applyBorder="1" applyAlignment="1" applyProtection="1">
      <alignment horizontal="center" vertical="center"/>
    </xf>
    <xf numFmtId="0" fontId="3" fillId="9" borderId="52" xfId="1" applyFont="1" applyFill="1" applyBorder="1" applyAlignment="1">
      <alignment horizontal="center" vertical="center"/>
    </xf>
    <xf numFmtId="0" fontId="11" fillId="9" borderId="31" xfId="2" applyFont="1" applyFill="1" applyBorder="1" applyAlignment="1">
      <alignment horizontal="center" vertical="center"/>
    </xf>
    <xf numFmtId="0" fontId="11" fillId="9" borderId="20" xfId="2" applyFont="1" applyFill="1" applyBorder="1" applyAlignment="1">
      <alignment horizontal="center" vertical="center"/>
    </xf>
    <xf numFmtId="0" fontId="11" fillId="9" borderId="14" xfId="2" applyFont="1" applyFill="1" applyBorder="1" applyAlignment="1">
      <alignment horizontal="center" vertical="center"/>
    </xf>
    <xf numFmtId="0" fontId="11" fillId="9" borderId="26" xfId="2" applyFont="1" applyFill="1" applyBorder="1" applyAlignment="1">
      <alignment horizontal="center" vertical="center"/>
    </xf>
    <xf numFmtId="0" fontId="11" fillId="9" borderId="21" xfId="2" applyFont="1" applyFill="1" applyBorder="1" applyAlignment="1">
      <alignment horizontal="center" vertical="center"/>
    </xf>
    <xf numFmtId="0" fontId="11" fillId="13" borderId="21" xfId="2" applyFont="1" applyFill="1" applyBorder="1" applyAlignment="1">
      <alignment horizontal="center" vertical="center"/>
    </xf>
    <xf numFmtId="0" fontId="11" fillId="13" borderId="13" xfId="2" applyFont="1" applyFill="1" applyBorder="1" applyAlignment="1">
      <alignment horizontal="center" vertical="center"/>
    </xf>
    <xf numFmtId="0" fontId="11" fillId="13" borderId="14" xfId="2" applyFont="1" applyFill="1" applyBorder="1" applyAlignment="1">
      <alignment horizontal="center" vertical="center"/>
    </xf>
    <xf numFmtId="0" fontId="11" fillId="13" borderId="26" xfId="2" applyFont="1" applyFill="1" applyBorder="1" applyAlignment="1">
      <alignment horizontal="center" vertical="center"/>
    </xf>
    <xf numFmtId="0" fontId="3" fillId="13" borderId="51" xfId="1" applyFont="1" applyFill="1" applyBorder="1" applyAlignment="1">
      <alignment horizontal="center" vertical="center"/>
    </xf>
    <xf numFmtId="0" fontId="11" fillId="9" borderId="15" xfId="2" applyFont="1" applyFill="1" applyBorder="1" applyAlignment="1">
      <alignment horizontal="center" vertical="center"/>
    </xf>
    <xf numFmtId="0" fontId="11" fillId="8" borderId="31" xfId="2" applyFont="1" applyFill="1" applyBorder="1" applyAlignment="1">
      <alignment horizontal="center" vertical="center"/>
    </xf>
    <xf numFmtId="0" fontId="11" fillId="12" borderId="21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3" fillId="8" borderId="20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11" fillId="9" borderId="13" xfId="1" applyFont="1" applyFill="1" applyBorder="1" applyAlignment="1">
      <alignment horizontal="center" vertical="center"/>
    </xf>
    <xf numFmtId="0" fontId="11" fillId="9" borderId="59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 applyProtection="1">
      <alignment horizontal="center" vertical="center" wrapText="1"/>
    </xf>
    <xf numFmtId="0" fontId="5" fillId="0" borderId="44" xfId="1" applyNumberFormat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 applyProtection="1">
      <alignment horizontal="center" vertical="center" wrapText="1"/>
    </xf>
    <xf numFmtId="0" fontId="6" fillId="0" borderId="41" xfId="1" applyNumberFormat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12" fillId="0" borderId="46" xfId="1" applyNumberFormat="1" applyFont="1" applyFill="1" applyBorder="1" applyAlignment="1" applyProtection="1">
      <alignment horizontal="center" vertical="center" wrapText="1"/>
    </xf>
    <xf numFmtId="0" fontId="12" fillId="0" borderId="63" xfId="1" applyNumberFormat="1" applyFont="1" applyFill="1" applyBorder="1" applyAlignment="1" applyProtection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99FF"/>
      <color rgb="FFFF8F8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topLeftCell="A4" zoomScaleNormal="100" zoomScaleSheetLayoutView="75" workbookViewId="0">
      <selection activeCell="R31" sqref="R31"/>
    </sheetView>
  </sheetViews>
  <sheetFormatPr defaultColWidth="3.875" defaultRowHeight="16.5"/>
  <cols>
    <col min="1" max="1" width="8.25" style="1" customWidth="1"/>
    <col min="2" max="2" width="3" style="138" customWidth="1"/>
    <col min="3" max="5" width="3" style="2" customWidth="1"/>
    <col min="6" max="7" width="3" style="169" customWidth="1"/>
    <col min="8" max="9" width="3" style="2" customWidth="1"/>
    <col min="10" max="10" width="3" style="138" customWidth="1"/>
    <col min="11" max="12" width="3" style="2" customWidth="1"/>
    <col min="13" max="14" width="3" style="169" customWidth="1"/>
    <col min="15" max="19" width="3" style="2" customWidth="1"/>
    <col min="20" max="21" width="3" style="169" customWidth="1"/>
    <col min="22" max="26" width="3" style="2" customWidth="1"/>
    <col min="27" max="28" width="3" style="169" customWidth="1"/>
    <col min="29" max="32" width="3" style="2" customWidth="1"/>
    <col min="33" max="33" width="3.125" style="1" customWidth="1"/>
    <col min="34" max="34" width="3.2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16384" width="3.875" style="1"/>
  </cols>
  <sheetData>
    <row r="1" spans="1:51" ht="8.25" customHeight="1">
      <c r="A1" s="276" t="s">
        <v>83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</row>
    <row r="2" spans="1:51" ht="22.5" customHeight="1" thickBo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7"/>
      <c r="AH2" s="277"/>
      <c r="AI2" s="277"/>
      <c r="AJ2" s="277"/>
      <c r="AK2" s="277"/>
      <c r="AL2" s="277"/>
      <c r="AM2" s="277"/>
      <c r="AN2" s="276"/>
      <c r="AO2" s="277"/>
      <c r="AQ2" t="s">
        <v>99</v>
      </c>
      <c r="AR2"/>
      <c r="AS2"/>
      <c r="AT2"/>
      <c r="AU2"/>
      <c r="AV2"/>
      <c r="AW2"/>
      <c r="AX2"/>
      <c r="AY2"/>
    </row>
    <row r="3" spans="1:51" ht="15" customHeight="1">
      <c r="A3" s="279" t="s">
        <v>41</v>
      </c>
      <c r="B3" s="121">
        <v>1</v>
      </c>
      <c r="C3" s="49">
        <v>2</v>
      </c>
      <c r="D3" s="49">
        <v>3</v>
      </c>
      <c r="E3" s="49">
        <v>4</v>
      </c>
      <c r="F3" s="152">
        <v>5</v>
      </c>
      <c r="G3" s="152">
        <v>6</v>
      </c>
      <c r="H3" s="49">
        <v>7</v>
      </c>
      <c r="I3" s="49">
        <v>8</v>
      </c>
      <c r="J3" s="139">
        <v>9</v>
      </c>
      <c r="K3" s="49">
        <v>10</v>
      </c>
      <c r="L3" s="49">
        <v>11</v>
      </c>
      <c r="M3" s="152">
        <v>12</v>
      </c>
      <c r="N3" s="152">
        <v>13</v>
      </c>
      <c r="O3" s="49">
        <v>14</v>
      </c>
      <c r="P3" s="49">
        <v>15</v>
      </c>
      <c r="Q3" s="49">
        <v>16</v>
      </c>
      <c r="R3" s="49">
        <v>17</v>
      </c>
      <c r="S3" s="49">
        <v>18</v>
      </c>
      <c r="T3" s="152">
        <v>19</v>
      </c>
      <c r="U3" s="152">
        <v>20</v>
      </c>
      <c r="V3" s="49">
        <v>21</v>
      </c>
      <c r="W3" s="49">
        <v>22</v>
      </c>
      <c r="X3" s="49">
        <v>23</v>
      </c>
      <c r="Y3" s="49">
        <v>24</v>
      </c>
      <c r="Z3" s="49">
        <v>25</v>
      </c>
      <c r="AA3" s="152">
        <v>26</v>
      </c>
      <c r="AB3" s="152">
        <v>27</v>
      </c>
      <c r="AC3" s="49">
        <v>28</v>
      </c>
      <c r="AD3" s="49">
        <v>29</v>
      </c>
      <c r="AE3" s="49">
        <v>30</v>
      </c>
      <c r="AF3" s="106">
        <v>31</v>
      </c>
      <c r="AG3" s="281" t="s">
        <v>40</v>
      </c>
      <c r="AH3" s="283" t="s">
        <v>47</v>
      </c>
      <c r="AI3" s="285" t="s">
        <v>0</v>
      </c>
      <c r="AJ3" s="48" t="s">
        <v>39</v>
      </c>
      <c r="AK3" s="287" t="s">
        <v>38</v>
      </c>
      <c r="AL3" s="289" t="s">
        <v>37</v>
      </c>
      <c r="AM3" s="47" t="s">
        <v>36</v>
      </c>
      <c r="AN3" s="291" t="s">
        <v>35</v>
      </c>
      <c r="AO3" s="293" t="s">
        <v>34</v>
      </c>
      <c r="AQ3" s="74">
        <v>11</v>
      </c>
      <c r="AR3" s="74">
        <v>12</v>
      </c>
      <c r="AS3" s="74">
        <v>1</v>
      </c>
      <c r="AT3" s="74">
        <v>2</v>
      </c>
      <c r="AU3" s="74">
        <v>3</v>
      </c>
      <c r="AV3" s="74">
        <v>4</v>
      </c>
      <c r="AW3" s="259" t="s">
        <v>91</v>
      </c>
      <c r="AX3" s="259" t="s">
        <v>100</v>
      </c>
      <c r="AY3" s="261" t="s">
        <v>52</v>
      </c>
    </row>
    <row r="4" spans="1:51" ht="15.75" customHeight="1" thickBot="1">
      <c r="A4" s="280"/>
      <c r="B4" s="122" t="s">
        <v>65</v>
      </c>
      <c r="C4" s="7" t="s">
        <v>66</v>
      </c>
      <c r="D4" s="7" t="s">
        <v>64</v>
      </c>
      <c r="E4" s="7" t="s">
        <v>67</v>
      </c>
      <c r="F4" s="153" t="s">
        <v>68</v>
      </c>
      <c r="G4" s="154" t="s">
        <v>29</v>
      </c>
      <c r="H4" s="7" t="s">
        <v>28</v>
      </c>
      <c r="I4" s="7" t="s">
        <v>27</v>
      </c>
      <c r="J4" s="140" t="s">
        <v>33</v>
      </c>
      <c r="K4" s="7" t="s">
        <v>32</v>
      </c>
      <c r="L4" s="107" t="s">
        <v>31</v>
      </c>
      <c r="M4" s="153" t="s">
        <v>30</v>
      </c>
      <c r="N4" s="153" t="s">
        <v>29</v>
      </c>
      <c r="O4" s="7" t="s">
        <v>28</v>
      </c>
      <c r="P4" s="7" t="s">
        <v>27</v>
      </c>
      <c r="Q4" s="107" t="s">
        <v>33</v>
      </c>
      <c r="R4" s="7" t="s">
        <v>32</v>
      </c>
      <c r="S4" s="7" t="s">
        <v>31</v>
      </c>
      <c r="T4" s="153" t="s">
        <v>30</v>
      </c>
      <c r="U4" s="153" t="s">
        <v>29</v>
      </c>
      <c r="V4" s="107" t="s">
        <v>28</v>
      </c>
      <c r="W4" s="7" t="s">
        <v>27</v>
      </c>
      <c r="X4" s="7" t="s">
        <v>33</v>
      </c>
      <c r="Y4" s="7" t="s">
        <v>32</v>
      </c>
      <c r="Z4" s="7" t="s">
        <v>31</v>
      </c>
      <c r="AA4" s="154" t="s">
        <v>30</v>
      </c>
      <c r="AB4" s="153" t="s">
        <v>29</v>
      </c>
      <c r="AC4" s="7" t="s">
        <v>28</v>
      </c>
      <c r="AD4" s="7" t="s">
        <v>27</v>
      </c>
      <c r="AE4" s="7" t="s">
        <v>33</v>
      </c>
      <c r="AF4" s="107" t="s">
        <v>32</v>
      </c>
      <c r="AG4" s="282"/>
      <c r="AH4" s="284"/>
      <c r="AI4" s="286"/>
      <c r="AJ4" s="46" t="s">
        <v>26</v>
      </c>
      <c r="AK4" s="288"/>
      <c r="AL4" s="290"/>
      <c r="AM4" s="45" t="s">
        <v>9</v>
      </c>
      <c r="AN4" s="292"/>
      <c r="AO4" s="294"/>
      <c r="AP4" s="43"/>
      <c r="AQ4" s="75">
        <v>8</v>
      </c>
      <c r="AR4" s="75">
        <v>8</v>
      </c>
      <c r="AS4" s="75">
        <v>11</v>
      </c>
      <c r="AT4" s="75">
        <v>10</v>
      </c>
      <c r="AU4" s="75">
        <v>10</v>
      </c>
      <c r="AV4" s="75">
        <v>2</v>
      </c>
      <c r="AW4" s="260"/>
      <c r="AX4" s="260"/>
      <c r="AY4" s="262"/>
    </row>
    <row r="5" spans="1:51" ht="14.45" customHeight="1">
      <c r="A5" s="42" t="s">
        <v>25</v>
      </c>
      <c r="B5" s="123"/>
      <c r="C5" s="44" t="s">
        <v>69</v>
      </c>
      <c r="D5" s="44" t="s">
        <v>70</v>
      </c>
      <c r="E5" s="44" t="s">
        <v>71</v>
      </c>
      <c r="F5" s="155"/>
      <c r="G5" s="155"/>
      <c r="H5" s="44" t="s">
        <v>71</v>
      </c>
      <c r="I5" s="44" t="s">
        <v>72</v>
      </c>
      <c r="J5" s="141"/>
      <c r="K5" s="44" t="s">
        <v>69</v>
      </c>
      <c r="L5" s="44" t="s">
        <v>69</v>
      </c>
      <c r="M5" s="155"/>
      <c r="N5" s="155"/>
      <c r="O5" s="44" t="s">
        <v>71</v>
      </c>
      <c r="P5" s="44" t="s">
        <v>71</v>
      </c>
      <c r="Q5" s="44" t="s">
        <v>69</v>
      </c>
      <c r="R5" s="44" t="s">
        <v>69</v>
      </c>
      <c r="S5" s="44" t="s">
        <v>69</v>
      </c>
      <c r="T5" s="155"/>
      <c r="U5" s="155"/>
      <c r="V5" s="44" t="s">
        <v>71</v>
      </c>
      <c r="W5" s="44" t="s">
        <v>73</v>
      </c>
      <c r="X5" s="44" t="s">
        <v>69</v>
      </c>
      <c r="Y5" s="44" t="s">
        <v>69</v>
      </c>
      <c r="Z5" s="44" t="s">
        <v>69</v>
      </c>
      <c r="AA5" s="155"/>
      <c r="AB5" s="155"/>
      <c r="AC5" s="44" t="s">
        <v>69</v>
      </c>
      <c r="AD5" s="44" t="s">
        <v>69</v>
      </c>
      <c r="AE5" s="108" t="s">
        <v>74</v>
      </c>
      <c r="AF5" s="108" t="s">
        <v>75</v>
      </c>
      <c r="AG5" s="36">
        <f t="shared" ref="AG5:AG12" si="0">COUNTIF(B5:AF5,"D")</f>
        <v>21</v>
      </c>
      <c r="AH5" s="35">
        <f t="shared" ref="AH5:AH15" si="1">COUNTIF(B5:AF5,"N")</f>
        <v>0</v>
      </c>
      <c r="AI5" s="35">
        <f t="shared" ref="AI5:AI15" si="2">COUNTBLANK(B5:AF5)</f>
        <v>10</v>
      </c>
      <c r="AJ5" s="35">
        <f t="shared" ref="AJ5:AJ36" si="3">COUNTIF(B5:AF5,"교")+COUNTIF(B5:AF5,"출")</f>
        <v>0</v>
      </c>
      <c r="AK5" s="35">
        <f t="shared" ref="AK5:AK36" si="4">COUNTIF(B5:AF5,"연")</f>
        <v>0</v>
      </c>
      <c r="AL5" s="35">
        <f t="shared" ref="AL5:AL36" si="5">COUNTIF(B5:AF5,"반")</f>
        <v>0</v>
      </c>
      <c r="AM5" s="35">
        <f t="shared" ref="AM5:AM36" si="6">COUNTIF(B5:AF5,"병")+COUNTIF(B5:AF5,"청")</f>
        <v>0</v>
      </c>
      <c r="AN5" s="34">
        <f t="shared" ref="AN5:AN36" si="7">COUNTIF(B5:AF5,"코")</f>
        <v>0</v>
      </c>
      <c r="AO5" s="33">
        <f t="shared" ref="AO5:AO36" si="8">SUM(AG5:AN5)</f>
        <v>31</v>
      </c>
      <c r="AP5" s="43"/>
      <c r="AQ5" s="178">
        <v>8</v>
      </c>
      <c r="AR5" s="177">
        <v>8</v>
      </c>
      <c r="AS5" s="1">
        <v>11</v>
      </c>
      <c r="AT5" s="1">
        <v>10</v>
      </c>
      <c r="AU5" s="1">
        <v>10</v>
      </c>
      <c r="AY5" s="77">
        <f t="shared" ref="AY5" si="9">SUM(AQ5:AX5)</f>
        <v>47</v>
      </c>
    </row>
    <row r="6" spans="1:51" ht="14.45" customHeight="1">
      <c r="A6" s="42" t="s">
        <v>24</v>
      </c>
      <c r="B6" s="123"/>
      <c r="C6" s="44" t="s">
        <v>69</v>
      </c>
      <c r="D6" s="44" t="s">
        <v>70</v>
      </c>
      <c r="E6" s="44" t="s">
        <v>71</v>
      </c>
      <c r="F6" s="155"/>
      <c r="G6" s="155"/>
      <c r="H6" s="44" t="s">
        <v>71</v>
      </c>
      <c r="I6" s="44" t="s">
        <v>72</v>
      </c>
      <c r="J6" s="141"/>
      <c r="K6" s="44" t="s">
        <v>69</v>
      </c>
      <c r="L6" s="44" t="s">
        <v>69</v>
      </c>
      <c r="M6" s="155"/>
      <c r="N6" s="155"/>
      <c r="O6" s="44" t="s">
        <v>71</v>
      </c>
      <c r="P6" s="44" t="s">
        <v>71</v>
      </c>
      <c r="Q6" s="44" t="s">
        <v>69</v>
      </c>
      <c r="R6" s="44" t="s">
        <v>69</v>
      </c>
      <c r="S6" s="44" t="s">
        <v>69</v>
      </c>
      <c r="T6" s="155"/>
      <c r="U6" s="155"/>
      <c r="V6" s="44" t="s">
        <v>71</v>
      </c>
      <c r="W6" s="44" t="s">
        <v>73</v>
      </c>
      <c r="X6" s="44" t="s">
        <v>69</v>
      </c>
      <c r="Y6" s="44" t="s">
        <v>69</v>
      </c>
      <c r="Z6" s="44" t="s">
        <v>69</v>
      </c>
      <c r="AA6" s="155"/>
      <c r="AB6" s="155"/>
      <c r="AC6" s="44" t="s">
        <v>69</v>
      </c>
      <c r="AD6" s="44" t="s">
        <v>69</v>
      </c>
      <c r="AE6" s="108" t="s">
        <v>74</v>
      </c>
      <c r="AF6" s="108" t="s">
        <v>75</v>
      </c>
      <c r="AG6" s="64">
        <f t="shared" si="0"/>
        <v>21</v>
      </c>
      <c r="AH6" s="62">
        <f t="shared" si="1"/>
        <v>0</v>
      </c>
      <c r="AI6" s="62">
        <f t="shared" si="2"/>
        <v>10</v>
      </c>
      <c r="AJ6" s="62">
        <f t="shared" si="3"/>
        <v>0</v>
      </c>
      <c r="AK6" s="62">
        <f t="shared" si="4"/>
        <v>0</v>
      </c>
      <c r="AL6" s="62">
        <f t="shared" si="5"/>
        <v>0</v>
      </c>
      <c r="AM6" s="62">
        <f t="shared" si="6"/>
        <v>0</v>
      </c>
      <c r="AN6" s="63">
        <f t="shared" si="7"/>
        <v>0</v>
      </c>
      <c r="AO6" s="65">
        <f t="shared" si="8"/>
        <v>31</v>
      </c>
      <c r="AP6" s="43"/>
      <c r="AQ6" s="43"/>
      <c r="AY6" s="176"/>
    </row>
    <row r="7" spans="1:51" ht="14.45" customHeight="1">
      <c r="A7" s="18" t="s">
        <v>23</v>
      </c>
      <c r="B7" s="123"/>
      <c r="C7" s="44" t="s">
        <v>69</v>
      </c>
      <c r="D7" s="44" t="s">
        <v>70</v>
      </c>
      <c r="E7" s="44" t="s">
        <v>71</v>
      </c>
      <c r="F7" s="155"/>
      <c r="G7" s="155"/>
      <c r="H7" s="44" t="s">
        <v>71</v>
      </c>
      <c r="I7" s="44" t="s">
        <v>72</v>
      </c>
      <c r="J7" s="141"/>
      <c r="K7" s="44" t="s">
        <v>69</v>
      </c>
      <c r="L7" s="44" t="s">
        <v>69</v>
      </c>
      <c r="M7" s="155"/>
      <c r="N7" s="155"/>
      <c r="O7" s="44" t="s">
        <v>71</v>
      </c>
      <c r="P7" s="44" t="s">
        <v>71</v>
      </c>
      <c r="Q7" s="44" t="s">
        <v>69</v>
      </c>
      <c r="R7" s="44" t="s">
        <v>69</v>
      </c>
      <c r="S7" s="44" t="s">
        <v>69</v>
      </c>
      <c r="T7" s="155"/>
      <c r="U7" s="155"/>
      <c r="V7" s="44" t="s">
        <v>71</v>
      </c>
      <c r="W7" s="44" t="s">
        <v>73</v>
      </c>
      <c r="X7" s="44" t="s">
        <v>69</v>
      </c>
      <c r="Y7" s="44" t="s">
        <v>69</v>
      </c>
      <c r="Z7" s="44" t="s">
        <v>69</v>
      </c>
      <c r="AA7" s="155"/>
      <c r="AB7" s="155"/>
      <c r="AC7" s="44" t="s">
        <v>69</v>
      </c>
      <c r="AD7" s="44" t="s">
        <v>69</v>
      </c>
      <c r="AE7" s="108" t="s">
        <v>74</v>
      </c>
      <c r="AF7" s="108" t="s">
        <v>75</v>
      </c>
      <c r="AG7" s="64">
        <f t="shared" si="0"/>
        <v>21</v>
      </c>
      <c r="AH7" s="62">
        <f t="shared" si="1"/>
        <v>0</v>
      </c>
      <c r="AI7" s="62">
        <f t="shared" si="2"/>
        <v>10</v>
      </c>
      <c r="AJ7" s="62">
        <f t="shared" si="3"/>
        <v>0</v>
      </c>
      <c r="AK7" s="62">
        <f t="shared" si="4"/>
        <v>0</v>
      </c>
      <c r="AL7" s="62">
        <f t="shared" si="5"/>
        <v>0</v>
      </c>
      <c r="AM7" s="62">
        <f t="shared" si="6"/>
        <v>0</v>
      </c>
      <c r="AN7" s="63">
        <f t="shared" si="7"/>
        <v>0</v>
      </c>
      <c r="AO7" s="65">
        <f t="shared" si="8"/>
        <v>31</v>
      </c>
      <c r="AP7" s="43"/>
      <c r="AQ7" s="43"/>
      <c r="AY7" s="176"/>
    </row>
    <row r="8" spans="1:51" ht="14.45" customHeight="1">
      <c r="A8" s="18" t="s">
        <v>22</v>
      </c>
      <c r="B8" s="123"/>
      <c r="C8" s="44" t="s">
        <v>69</v>
      </c>
      <c r="D8" s="44" t="s">
        <v>70</v>
      </c>
      <c r="E8" s="44" t="s">
        <v>71</v>
      </c>
      <c r="F8" s="155"/>
      <c r="G8" s="155"/>
      <c r="H8" s="44" t="s">
        <v>71</v>
      </c>
      <c r="I8" s="44" t="s">
        <v>72</v>
      </c>
      <c r="J8" s="141"/>
      <c r="K8" s="44" t="s">
        <v>69</v>
      </c>
      <c r="L8" s="44" t="s">
        <v>69</v>
      </c>
      <c r="M8" s="155"/>
      <c r="N8" s="155"/>
      <c r="O8" s="44" t="s">
        <v>71</v>
      </c>
      <c r="P8" s="44" t="s">
        <v>71</v>
      </c>
      <c r="Q8" s="44" t="s">
        <v>69</v>
      </c>
      <c r="R8" s="44" t="s">
        <v>69</v>
      </c>
      <c r="S8" s="44" t="s">
        <v>69</v>
      </c>
      <c r="T8" s="155"/>
      <c r="U8" s="155"/>
      <c r="V8" s="44" t="s">
        <v>71</v>
      </c>
      <c r="W8" s="44" t="s">
        <v>73</v>
      </c>
      <c r="X8" s="44" t="s">
        <v>69</v>
      </c>
      <c r="Y8" s="44" t="s">
        <v>69</v>
      </c>
      <c r="Z8" s="44" t="s">
        <v>69</v>
      </c>
      <c r="AA8" s="155"/>
      <c r="AB8" s="155"/>
      <c r="AC8" s="44" t="s">
        <v>69</v>
      </c>
      <c r="AD8" s="44" t="s">
        <v>69</v>
      </c>
      <c r="AE8" s="108" t="s">
        <v>74</v>
      </c>
      <c r="AF8" s="108" t="s">
        <v>75</v>
      </c>
      <c r="AG8" s="64">
        <f t="shared" si="0"/>
        <v>21</v>
      </c>
      <c r="AH8" s="62">
        <f t="shared" si="1"/>
        <v>0</v>
      </c>
      <c r="AI8" s="62">
        <f t="shared" si="2"/>
        <v>10</v>
      </c>
      <c r="AJ8" s="62">
        <f t="shared" si="3"/>
        <v>0</v>
      </c>
      <c r="AK8" s="62">
        <f t="shared" si="4"/>
        <v>0</v>
      </c>
      <c r="AL8" s="62">
        <f t="shared" si="5"/>
        <v>0</v>
      </c>
      <c r="AM8" s="62">
        <f t="shared" si="6"/>
        <v>0</v>
      </c>
      <c r="AN8" s="63">
        <f t="shared" si="7"/>
        <v>0</v>
      </c>
      <c r="AO8" s="65">
        <f t="shared" si="8"/>
        <v>31</v>
      </c>
      <c r="AP8" s="43"/>
      <c r="AQ8" s="43"/>
      <c r="AY8" s="176"/>
    </row>
    <row r="9" spans="1:51" ht="14.45" customHeight="1">
      <c r="A9" s="18" t="s">
        <v>21</v>
      </c>
      <c r="B9" s="123"/>
      <c r="C9" s="44" t="s">
        <v>69</v>
      </c>
      <c r="D9" s="44" t="s">
        <v>70</v>
      </c>
      <c r="E9" s="44" t="s">
        <v>71</v>
      </c>
      <c r="F9" s="155"/>
      <c r="G9" s="155"/>
      <c r="H9" s="44" t="s">
        <v>71</v>
      </c>
      <c r="I9" s="44" t="s">
        <v>72</v>
      </c>
      <c r="J9" s="141"/>
      <c r="K9" s="44" t="s">
        <v>69</v>
      </c>
      <c r="L9" s="44" t="s">
        <v>69</v>
      </c>
      <c r="M9" s="155"/>
      <c r="N9" s="155"/>
      <c r="O9" s="44" t="s">
        <v>71</v>
      </c>
      <c r="P9" s="44" t="s">
        <v>71</v>
      </c>
      <c r="Q9" s="44" t="s">
        <v>69</v>
      </c>
      <c r="R9" s="44" t="s">
        <v>69</v>
      </c>
      <c r="S9" s="44" t="s">
        <v>69</v>
      </c>
      <c r="T9" s="155"/>
      <c r="U9" s="155"/>
      <c r="V9" s="44" t="s">
        <v>71</v>
      </c>
      <c r="W9" s="44" t="s">
        <v>73</v>
      </c>
      <c r="X9" s="44" t="s">
        <v>69</v>
      </c>
      <c r="Y9" s="44" t="s">
        <v>69</v>
      </c>
      <c r="Z9" s="44" t="s">
        <v>69</v>
      </c>
      <c r="AA9" s="155"/>
      <c r="AB9" s="155"/>
      <c r="AC9" s="44" t="s">
        <v>69</v>
      </c>
      <c r="AD9" s="44" t="s">
        <v>69</v>
      </c>
      <c r="AE9" s="108" t="s">
        <v>74</v>
      </c>
      <c r="AF9" s="108" t="s">
        <v>75</v>
      </c>
      <c r="AG9" s="64">
        <f t="shared" si="0"/>
        <v>21</v>
      </c>
      <c r="AH9" s="62">
        <f t="shared" si="1"/>
        <v>0</v>
      </c>
      <c r="AI9" s="62">
        <f t="shared" si="2"/>
        <v>10</v>
      </c>
      <c r="AJ9" s="62">
        <f t="shared" si="3"/>
        <v>0</v>
      </c>
      <c r="AK9" s="62">
        <f t="shared" si="4"/>
        <v>0</v>
      </c>
      <c r="AL9" s="62">
        <f t="shared" si="5"/>
        <v>0</v>
      </c>
      <c r="AM9" s="62">
        <f t="shared" si="6"/>
        <v>0</v>
      </c>
      <c r="AN9" s="63">
        <f t="shared" si="7"/>
        <v>0</v>
      </c>
      <c r="AO9" s="65">
        <f t="shared" si="8"/>
        <v>31</v>
      </c>
      <c r="AP9" s="43"/>
      <c r="AQ9" s="43"/>
      <c r="AY9" s="176"/>
    </row>
    <row r="10" spans="1:51" ht="14.45" customHeight="1">
      <c r="A10" s="92" t="s">
        <v>20</v>
      </c>
      <c r="B10" s="123"/>
      <c r="C10" s="44" t="s">
        <v>69</v>
      </c>
      <c r="D10" s="44" t="s">
        <v>70</v>
      </c>
      <c r="E10" s="44" t="s">
        <v>71</v>
      </c>
      <c r="F10" s="155"/>
      <c r="G10" s="155"/>
      <c r="H10" s="44" t="s">
        <v>71</v>
      </c>
      <c r="I10" s="44" t="s">
        <v>72</v>
      </c>
      <c r="J10" s="141"/>
      <c r="K10" s="44" t="s">
        <v>69</v>
      </c>
      <c r="L10" s="44" t="s">
        <v>69</v>
      </c>
      <c r="M10" s="155"/>
      <c r="N10" s="155"/>
      <c r="O10" s="44" t="s">
        <v>71</v>
      </c>
      <c r="P10" s="44" t="s">
        <v>71</v>
      </c>
      <c r="Q10" s="44" t="s">
        <v>69</v>
      </c>
      <c r="R10" s="44" t="s">
        <v>69</v>
      </c>
      <c r="S10" s="44" t="s">
        <v>69</v>
      </c>
      <c r="T10" s="155"/>
      <c r="U10" s="155"/>
      <c r="V10" s="44" t="s">
        <v>71</v>
      </c>
      <c r="W10" s="44" t="s">
        <v>73</v>
      </c>
      <c r="X10" s="44" t="s">
        <v>69</v>
      </c>
      <c r="Y10" s="44" t="s">
        <v>69</v>
      </c>
      <c r="Z10" s="44" t="s">
        <v>69</v>
      </c>
      <c r="AA10" s="155"/>
      <c r="AB10" s="155"/>
      <c r="AC10" s="44" t="s">
        <v>69</v>
      </c>
      <c r="AD10" s="44" t="s">
        <v>69</v>
      </c>
      <c r="AE10" s="108" t="s">
        <v>74</v>
      </c>
      <c r="AF10" s="108" t="s">
        <v>75</v>
      </c>
      <c r="AG10" s="64">
        <f t="shared" si="0"/>
        <v>21</v>
      </c>
      <c r="AH10" s="62">
        <f t="shared" si="1"/>
        <v>0</v>
      </c>
      <c r="AI10" s="62">
        <f t="shared" si="2"/>
        <v>10</v>
      </c>
      <c r="AJ10" s="62">
        <f t="shared" si="3"/>
        <v>0</v>
      </c>
      <c r="AK10" s="62">
        <f t="shared" si="4"/>
        <v>0</v>
      </c>
      <c r="AL10" s="62">
        <f t="shared" si="5"/>
        <v>0</v>
      </c>
      <c r="AM10" s="62">
        <f t="shared" si="6"/>
        <v>0</v>
      </c>
      <c r="AN10" s="63">
        <f t="shared" si="7"/>
        <v>0</v>
      </c>
      <c r="AO10" s="65">
        <f t="shared" si="8"/>
        <v>31</v>
      </c>
      <c r="AP10" s="43"/>
      <c r="AQ10" s="43"/>
      <c r="AY10" s="176"/>
    </row>
    <row r="11" spans="1:51" ht="14.45" customHeight="1" thickBot="1">
      <c r="A11" s="8" t="s">
        <v>19</v>
      </c>
      <c r="B11" s="122"/>
      <c r="C11" s="7" t="s">
        <v>69</v>
      </c>
      <c r="D11" s="7" t="s">
        <v>50</v>
      </c>
      <c r="E11" s="7" t="s">
        <v>78</v>
      </c>
      <c r="F11" s="153"/>
      <c r="G11" s="153"/>
      <c r="H11" s="7" t="s">
        <v>79</v>
      </c>
      <c r="I11" s="7" t="s">
        <v>80</v>
      </c>
      <c r="J11" s="140"/>
      <c r="K11" s="7" t="s">
        <v>69</v>
      </c>
      <c r="L11" s="7" t="s">
        <v>78</v>
      </c>
      <c r="M11" s="153"/>
      <c r="N11" s="153"/>
      <c r="O11" s="7" t="s">
        <v>69</v>
      </c>
      <c r="P11" s="7" t="s">
        <v>69</v>
      </c>
      <c r="Q11" s="7" t="s">
        <v>69</v>
      </c>
      <c r="R11" s="7" t="s">
        <v>69</v>
      </c>
      <c r="S11" s="7" t="s">
        <v>81</v>
      </c>
      <c r="T11" s="153"/>
      <c r="U11" s="153"/>
      <c r="V11" s="7" t="s">
        <v>69</v>
      </c>
      <c r="W11" s="7" t="s">
        <v>69</v>
      </c>
      <c r="X11" s="7" t="s">
        <v>79</v>
      </c>
      <c r="Y11" s="7" t="s">
        <v>76</v>
      </c>
      <c r="Z11" s="7" t="s">
        <v>78</v>
      </c>
      <c r="AA11" s="153"/>
      <c r="AB11" s="153"/>
      <c r="AC11" s="7" t="s">
        <v>69</v>
      </c>
      <c r="AD11" s="7" t="s">
        <v>69</v>
      </c>
      <c r="AE11" s="109" t="s">
        <v>69</v>
      </c>
      <c r="AF11" s="110" t="s">
        <v>78</v>
      </c>
      <c r="AG11" s="70">
        <f t="shared" si="0"/>
        <v>16</v>
      </c>
      <c r="AH11" s="23">
        <f t="shared" si="1"/>
        <v>5</v>
      </c>
      <c r="AI11" s="23">
        <f t="shared" si="2"/>
        <v>10</v>
      </c>
      <c r="AJ11" s="23">
        <f t="shared" si="3"/>
        <v>0</v>
      </c>
      <c r="AK11" s="23">
        <f t="shared" si="4"/>
        <v>0</v>
      </c>
      <c r="AL11" s="23">
        <f t="shared" si="5"/>
        <v>0</v>
      </c>
      <c r="AM11" s="23">
        <f t="shared" si="6"/>
        <v>0</v>
      </c>
      <c r="AN11" s="71">
        <f t="shared" si="7"/>
        <v>0</v>
      </c>
      <c r="AO11" s="69">
        <f t="shared" si="8"/>
        <v>31</v>
      </c>
      <c r="AP11" s="43"/>
      <c r="AQ11" s="43"/>
      <c r="AY11" s="176"/>
    </row>
    <row r="12" spans="1:51" ht="14.45" customHeight="1" thickBot="1">
      <c r="A12" s="31" t="s">
        <v>54</v>
      </c>
      <c r="B12" s="123"/>
      <c r="C12" s="44" t="s">
        <v>5</v>
      </c>
      <c r="D12" s="44" t="s">
        <v>5</v>
      </c>
      <c r="E12" s="44" t="s">
        <v>5</v>
      </c>
      <c r="F12" s="155"/>
      <c r="G12" s="155"/>
      <c r="H12" s="44" t="s">
        <v>5</v>
      </c>
      <c r="I12" s="44" t="s">
        <v>5</v>
      </c>
      <c r="J12" s="141"/>
      <c r="K12" s="44" t="s">
        <v>5</v>
      </c>
      <c r="L12" s="44" t="s">
        <v>5</v>
      </c>
      <c r="M12" s="155"/>
      <c r="N12" s="155"/>
      <c r="O12" s="44" t="s">
        <v>5</v>
      </c>
      <c r="P12" s="44" t="s">
        <v>5</v>
      </c>
      <c r="Q12" s="44" t="s">
        <v>5</v>
      </c>
      <c r="R12" s="44" t="s">
        <v>5</v>
      </c>
      <c r="S12" s="44" t="s">
        <v>5</v>
      </c>
      <c r="T12" s="155"/>
      <c r="U12" s="155"/>
      <c r="V12" s="44" t="s">
        <v>5</v>
      </c>
      <c r="W12" s="44" t="s">
        <v>5</v>
      </c>
      <c r="X12" s="44" t="s">
        <v>5</v>
      </c>
      <c r="Y12" s="44" t="s">
        <v>69</v>
      </c>
      <c r="Z12" s="44" t="s">
        <v>69</v>
      </c>
      <c r="AA12" s="155"/>
      <c r="AB12" s="155"/>
      <c r="AC12" s="44" t="s">
        <v>5</v>
      </c>
      <c r="AD12" s="44" t="s">
        <v>5</v>
      </c>
      <c r="AE12" s="108" t="s">
        <v>5</v>
      </c>
      <c r="AF12" s="108" t="s">
        <v>5</v>
      </c>
      <c r="AG12" s="36">
        <f t="shared" si="0"/>
        <v>21</v>
      </c>
      <c r="AH12" s="35">
        <f t="shared" si="1"/>
        <v>0</v>
      </c>
      <c r="AI12" s="35">
        <f t="shared" si="2"/>
        <v>10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4">
        <f t="shared" si="7"/>
        <v>0</v>
      </c>
      <c r="AO12" s="58">
        <f t="shared" si="8"/>
        <v>31</v>
      </c>
      <c r="AP12" s="43"/>
      <c r="AQ12" s="43"/>
      <c r="AY12" s="176"/>
    </row>
    <row r="13" spans="1:51" ht="14.45" customHeight="1">
      <c r="A13" s="42" t="s">
        <v>18</v>
      </c>
      <c r="B13" s="124" t="s">
        <v>49</v>
      </c>
      <c r="C13" s="53"/>
      <c r="D13" s="53" t="s">
        <v>49</v>
      </c>
      <c r="E13" s="53" t="s">
        <v>49</v>
      </c>
      <c r="F13" s="156" t="s">
        <v>49</v>
      </c>
      <c r="G13" s="156" t="s">
        <v>69</v>
      </c>
      <c r="H13" s="53"/>
      <c r="I13" s="53" t="s">
        <v>49</v>
      </c>
      <c r="J13" s="142"/>
      <c r="K13" s="53" t="s">
        <v>49</v>
      </c>
      <c r="L13" s="53" t="s">
        <v>79</v>
      </c>
      <c r="M13" s="156"/>
      <c r="N13" s="156" t="s">
        <v>49</v>
      </c>
      <c r="O13" s="53"/>
      <c r="P13" s="53" t="s">
        <v>82</v>
      </c>
      <c r="Q13" s="53" t="s">
        <v>49</v>
      </c>
      <c r="R13" s="53" t="s">
        <v>49</v>
      </c>
      <c r="S13" s="53"/>
      <c r="T13" s="156" t="s">
        <v>69</v>
      </c>
      <c r="U13" s="156" t="s">
        <v>49</v>
      </c>
      <c r="V13" s="53" t="s">
        <v>84</v>
      </c>
      <c r="W13" s="53" t="s">
        <v>49</v>
      </c>
      <c r="X13" s="53" t="s">
        <v>49</v>
      </c>
      <c r="Y13" s="53"/>
      <c r="Z13" s="53" t="s">
        <v>49</v>
      </c>
      <c r="AA13" s="156" t="s">
        <v>49</v>
      </c>
      <c r="AB13" s="156"/>
      <c r="AC13" s="54"/>
      <c r="AD13" s="24" t="s">
        <v>49</v>
      </c>
      <c r="AE13" s="24" t="s">
        <v>49</v>
      </c>
      <c r="AF13" s="111"/>
      <c r="AG13" s="64">
        <f>COUNTIF(B13:AF13,"D")+COUNTIF(B13:AF13,"D1")</f>
        <v>21</v>
      </c>
      <c r="AH13" s="62">
        <f t="shared" si="1"/>
        <v>0</v>
      </c>
      <c r="AI13" s="62">
        <f t="shared" si="2"/>
        <v>10</v>
      </c>
      <c r="AJ13" s="62">
        <f t="shared" si="3"/>
        <v>0</v>
      </c>
      <c r="AK13" s="62">
        <f t="shared" si="4"/>
        <v>0</v>
      </c>
      <c r="AL13" s="62">
        <f t="shared" si="5"/>
        <v>0</v>
      </c>
      <c r="AM13" s="62">
        <f t="shared" si="6"/>
        <v>0</v>
      </c>
      <c r="AN13" s="63">
        <f t="shared" si="7"/>
        <v>0</v>
      </c>
      <c r="AO13" s="65">
        <f t="shared" si="8"/>
        <v>31</v>
      </c>
      <c r="AP13" s="43"/>
      <c r="AQ13" s="79">
        <v>8</v>
      </c>
      <c r="AR13" s="87">
        <v>9</v>
      </c>
      <c r="AS13" s="87">
        <v>9</v>
      </c>
      <c r="AT13" s="87">
        <v>9</v>
      </c>
      <c r="AU13" s="87">
        <f>AI13</f>
        <v>10</v>
      </c>
      <c r="AV13" s="87">
        <v>0</v>
      </c>
      <c r="AW13" s="87">
        <v>3</v>
      </c>
      <c r="AX13" s="87">
        <v>1</v>
      </c>
      <c r="AY13" s="77">
        <f t="shared" ref="AY13:AY15" si="10">SUM(AQ13:AX13)</f>
        <v>49</v>
      </c>
    </row>
    <row r="14" spans="1:51" ht="14.45" customHeight="1">
      <c r="A14" s="18" t="s">
        <v>17</v>
      </c>
      <c r="B14" s="124"/>
      <c r="C14" s="53" t="s">
        <v>49</v>
      </c>
      <c r="D14" s="53"/>
      <c r="E14" s="53"/>
      <c r="F14" s="156" t="s">
        <v>5</v>
      </c>
      <c r="G14" s="156" t="s">
        <v>49</v>
      </c>
      <c r="H14" s="53" t="s">
        <v>49</v>
      </c>
      <c r="I14" s="53"/>
      <c r="J14" s="142" t="s">
        <v>49</v>
      </c>
      <c r="K14" s="53" t="s">
        <v>69</v>
      </c>
      <c r="L14" s="53" t="s">
        <v>49</v>
      </c>
      <c r="M14" s="156" t="s">
        <v>49</v>
      </c>
      <c r="N14" s="156"/>
      <c r="O14" s="53" t="s">
        <v>49</v>
      </c>
      <c r="P14" s="53" t="s">
        <v>49</v>
      </c>
      <c r="Q14" s="53"/>
      <c r="R14" s="53" t="s">
        <v>69</v>
      </c>
      <c r="S14" s="53" t="s">
        <v>49</v>
      </c>
      <c r="T14" s="156" t="s">
        <v>49</v>
      </c>
      <c r="U14" s="156"/>
      <c r="V14" s="53" t="s">
        <v>49</v>
      </c>
      <c r="W14" s="53" t="s">
        <v>5</v>
      </c>
      <c r="X14" s="53"/>
      <c r="Y14" s="53" t="s">
        <v>49</v>
      </c>
      <c r="Z14" s="53"/>
      <c r="AA14" s="156" t="s">
        <v>5</v>
      </c>
      <c r="AB14" s="156" t="s">
        <v>49</v>
      </c>
      <c r="AC14" s="54" t="s">
        <v>49</v>
      </c>
      <c r="AD14" s="24"/>
      <c r="AE14" s="24" t="s">
        <v>5</v>
      </c>
      <c r="AF14" s="111" t="s">
        <v>49</v>
      </c>
      <c r="AG14" s="64">
        <f>COUNTIF(B14:AF14,"D")+COUNTIF(B14:AF14,"D1")</f>
        <v>21</v>
      </c>
      <c r="AH14" s="62">
        <f t="shared" si="1"/>
        <v>0</v>
      </c>
      <c r="AI14" s="62">
        <f t="shared" si="2"/>
        <v>10</v>
      </c>
      <c r="AJ14" s="62">
        <f t="shared" si="3"/>
        <v>0</v>
      </c>
      <c r="AK14" s="62">
        <f t="shared" si="4"/>
        <v>0</v>
      </c>
      <c r="AL14" s="62">
        <f t="shared" si="5"/>
        <v>0</v>
      </c>
      <c r="AM14" s="62">
        <f t="shared" si="6"/>
        <v>0</v>
      </c>
      <c r="AN14" s="63">
        <f t="shared" si="7"/>
        <v>0</v>
      </c>
      <c r="AO14" s="65">
        <f t="shared" si="8"/>
        <v>31</v>
      </c>
      <c r="AP14" s="43"/>
      <c r="AQ14" s="81">
        <v>8</v>
      </c>
      <c r="AR14" s="88">
        <v>9</v>
      </c>
      <c r="AS14" s="88">
        <v>10</v>
      </c>
      <c r="AT14" s="88">
        <v>10</v>
      </c>
      <c r="AU14" s="88">
        <f t="shared" ref="AU14:AU15" si="11">AI14</f>
        <v>10</v>
      </c>
      <c r="AV14" s="88">
        <v>1</v>
      </c>
      <c r="AW14" s="88">
        <v>0</v>
      </c>
      <c r="AX14" s="88">
        <v>1</v>
      </c>
      <c r="AY14" s="77">
        <f t="shared" si="10"/>
        <v>49</v>
      </c>
    </row>
    <row r="15" spans="1:51" ht="14.45" customHeight="1" thickBot="1">
      <c r="A15" s="60" t="s">
        <v>16</v>
      </c>
      <c r="B15" s="125"/>
      <c r="C15" s="51" t="s">
        <v>5</v>
      </c>
      <c r="D15" s="51" t="s">
        <v>5</v>
      </c>
      <c r="E15" s="51" t="s">
        <v>5</v>
      </c>
      <c r="F15" s="157"/>
      <c r="G15" s="157"/>
      <c r="H15" s="51" t="s">
        <v>5</v>
      </c>
      <c r="I15" s="51" t="s">
        <v>5</v>
      </c>
      <c r="J15" s="143"/>
      <c r="K15" s="51" t="s">
        <v>5</v>
      </c>
      <c r="L15" s="51"/>
      <c r="M15" s="157" t="s">
        <v>5</v>
      </c>
      <c r="N15" s="157"/>
      <c r="O15" s="51" t="s">
        <v>5</v>
      </c>
      <c r="P15" s="51"/>
      <c r="Q15" s="51" t="s">
        <v>5</v>
      </c>
      <c r="R15" s="51" t="s">
        <v>5</v>
      </c>
      <c r="S15" s="51" t="s">
        <v>5</v>
      </c>
      <c r="T15" s="157"/>
      <c r="U15" s="157" t="s">
        <v>5</v>
      </c>
      <c r="V15" s="51" t="s">
        <v>5</v>
      </c>
      <c r="W15" s="51"/>
      <c r="X15" s="51" t="s">
        <v>5</v>
      </c>
      <c r="Y15" s="51" t="s">
        <v>5</v>
      </c>
      <c r="Z15" s="51" t="s">
        <v>5</v>
      </c>
      <c r="AA15" s="170"/>
      <c r="AB15" s="170" t="s">
        <v>5</v>
      </c>
      <c r="AC15" s="52" t="s">
        <v>5</v>
      </c>
      <c r="AD15" s="51" t="s">
        <v>5</v>
      </c>
      <c r="AE15" s="112"/>
      <c r="AF15" s="112" t="s">
        <v>5</v>
      </c>
      <c r="AG15" s="66">
        <f>COUNTIF(B15:AF15,"D")+COUNTIF(B15:AF15,"D1")</f>
        <v>20</v>
      </c>
      <c r="AH15" s="67">
        <f t="shared" si="1"/>
        <v>0</v>
      </c>
      <c r="AI15" s="67">
        <f t="shared" si="2"/>
        <v>11</v>
      </c>
      <c r="AJ15" s="67">
        <f t="shared" si="3"/>
        <v>0</v>
      </c>
      <c r="AK15" s="67">
        <f t="shared" si="4"/>
        <v>0</v>
      </c>
      <c r="AL15" s="67">
        <f t="shared" si="5"/>
        <v>0</v>
      </c>
      <c r="AM15" s="67">
        <f t="shared" si="6"/>
        <v>0</v>
      </c>
      <c r="AN15" s="68">
        <f t="shared" si="7"/>
        <v>0</v>
      </c>
      <c r="AO15" s="69">
        <f t="shared" si="8"/>
        <v>31</v>
      </c>
      <c r="AP15" s="43"/>
      <c r="AQ15" s="82">
        <v>8</v>
      </c>
      <c r="AR15" s="89">
        <v>8</v>
      </c>
      <c r="AS15" s="89">
        <v>11</v>
      </c>
      <c r="AT15" s="89">
        <v>10</v>
      </c>
      <c r="AU15" s="89">
        <f t="shared" si="11"/>
        <v>11</v>
      </c>
      <c r="AV15" s="89">
        <v>1</v>
      </c>
      <c r="AW15" s="89">
        <v>0</v>
      </c>
      <c r="AX15" s="83"/>
      <c r="AY15" s="78">
        <f t="shared" si="10"/>
        <v>49</v>
      </c>
    </row>
    <row r="16" spans="1:51" ht="14.45" customHeight="1">
      <c r="A16" s="31" t="s">
        <v>59</v>
      </c>
      <c r="B16" s="126"/>
      <c r="C16" s="59" t="s">
        <v>6</v>
      </c>
      <c r="D16" s="59"/>
      <c r="E16" s="59" t="s">
        <v>5</v>
      </c>
      <c r="F16" s="158"/>
      <c r="G16" s="158" t="s">
        <v>5</v>
      </c>
      <c r="H16" s="59" t="s">
        <v>5</v>
      </c>
      <c r="I16" s="59"/>
      <c r="J16" s="126" t="s">
        <v>6</v>
      </c>
      <c r="K16" s="59" t="s">
        <v>3</v>
      </c>
      <c r="L16" s="59" t="s">
        <v>3</v>
      </c>
      <c r="M16" s="158"/>
      <c r="N16" s="158" t="s">
        <v>5</v>
      </c>
      <c r="O16" s="59" t="s">
        <v>5</v>
      </c>
      <c r="P16" s="59" t="s">
        <v>3</v>
      </c>
      <c r="Q16" s="59" t="s">
        <v>3</v>
      </c>
      <c r="R16" s="59"/>
      <c r="S16" s="59" t="s">
        <v>5</v>
      </c>
      <c r="T16" s="158" t="s">
        <v>5</v>
      </c>
      <c r="U16" s="158"/>
      <c r="V16" s="59" t="s">
        <v>6</v>
      </c>
      <c r="W16" s="59" t="s">
        <v>5</v>
      </c>
      <c r="X16" s="59" t="s">
        <v>6</v>
      </c>
      <c r="Y16" s="59" t="s">
        <v>5</v>
      </c>
      <c r="Z16" s="59" t="s">
        <v>3</v>
      </c>
      <c r="AA16" s="158"/>
      <c r="AB16" s="158"/>
      <c r="AC16" s="59" t="s">
        <v>6</v>
      </c>
      <c r="AD16" s="59" t="s">
        <v>5</v>
      </c>
      <c r="AE16" s="113" t="s">
        <v>3</v>
      </c>
      <c r="AF16" s="113"/>
      <c r="AG16" s="55">
        <f t="shared" ref="AG16:AG36" si="12">COUNTIF(B16:AF16,"D")+COUNTIF(B16:AF16,"D2")</f>
        <v>15</v>
      </c>
      <c r="AH16" s="56">
        <f t="shared" ref="AH16:AH28" si="13">COUNTIF(B16:AF16,"N")+COUNTIF(B16:AF16,"N2")</f>
        <v>6</v>
      </c>
      <c r="AI16" s="56">
        <f t="shared" ref="AI16:AI36" si="14">COUNTIF(B16:AF16,"")</f>
        <v>10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7">
        <f t="shared" si="7"/>
        <v>0</v>
      </c>
      <c r="AO16" s="58">
        <f t="shared" si="8"/>
        <v>31</v>
      </c>
      <c r="AP16" s="43"/>
      <c r="AQ16" s="84">
        <v>8</v>
      </c>
      <c r="AR16" s="80">
        <v>9</v>
      </c>
      <c r="AS16" s="80">
        <v>9</v>
      </c>
      <c r="AT16" s="80">
        <v>9</v>
      </c>
      <c r="AU16" s="80">
        <f>AI16</f>
        <v>10</v>
      </c>
      <c r="AV16" s="80">
        <v>1</v>
      </c>
      <c r="AW16" s="80">
        <v>2</v>
      </c>
      <c r="AX16" s="80">
        <v>1</v>
      </c>
      <c r="AY16" s="80">
        <f>SUM(AQ16:AX16)</f>
        <v>49</v>
      </c>
    </row>
    <row r="17" spans="1:51" ht="14.45" customHeight="1">
      <c r="A17" s="18" t="s">
        <v>60</v>
      </c>
      <c r="B17" s="127" t="s">
        <v>6</v>
      </c>
      <c r="C17" s="41"/>
      <c r="D17" s="41" t="s">
        <v>5</v>
      </c>
      <c r="E17" s="41" t="s">
        <v>3</v>
      </c>
      <c r="F17" s="159"/>
      <c r="G17" s="159" t="s">
        <v>5</v>
      </c>
      <c r="H17" s="41" t="s">
        <v>5</v>
      </c>
      <c r="I17" s="41" t="s">
        <v>6</v>
      </c>
      <c r="J17" s="127"/>
      <c r="K17" s="41" t="s">
        <v>6</v>
      </c>
      <c r="L17" s="41"/>
      <c r="M17" s="159" t="s">
        <v>3</v>
      </c>
      <c r="N17" s="159"/>
      <c r="O17" s="41" t="s">
        <v>5</v>
      </c>
      <c r="P17" s="41" t="s">
        <v>3</v>
      </c>
      <c r="Q17" s="41"/>
      <c r="R17" s="41" t="s">
        <v>6</v>
      </c>
      <c r="S17" s="41" t="s">
        <v>5</v>
      </c>
      <c r="T17" s="159"/>
      <c r="U17" s="159" t="s">
        <v>3</v>
      </c>
      <c r="V17" s="41"/>
      <c r="W17" s="41"/>
      <c r="X17" s="41" t="s">
        <v>69</v>
      </c>
      <c r="Y17" s="41" t="s">
        <v>5</v>
      </c>
      <c r="Z17" s="41" t="s">
        <v>5</v>
      </c>
      <c r="AA17" s="159" t="s">
        <v>3</v>
      </c>
      <c r="AB17" s="159" t="s">
        <v>3</v>
      </c>
      <c r="AC17" s="41"/>
      <c r="AD17" s="41" t="s">
        <v>5</v>
      </c>
      <c r="AE17" s="114" t="s">
        <v>5</v>
      </c>
      <c r="AF17" s="114" t="s">
        <v>6</v>
      </c>
      <c r="AG17" s="64">
        <f t="shared" si="12"/>
        <v>15</v>
      </c>
      <c r="AH17" s="62">
        <f t="shared" si="13"/>
        <v>6</v>
      </c>
      <c r="AI17" s="62">
        <f t="shared" si="14"/>
        <v>10</v>
      </c>
      <c r="AJ17" s="62">
        <f t="shared" si="3"/>
        <v>0</v>
      </c>
      <c r="AK17" s="62">
        <f t="shared" si="4"/>
        <v>0</v>
      </c>
      <c r="AL17" s="62">
        <f t="shared" si="5"/>
        <v>0</v>
      </c>
      <c r="AM17" s="62">
        <f t="shared" si="6"/>
        <v>0</v>
      </c>
      <c r="AN17" s="63">
        <f t="shared" si="7"/>
        <v>0</v>
      </c>
      <c r="AO17" s="65">
        <f t="shared" si="8"/>
        <v>31</v>
      </c>
      <c r="AQ17" s="76">
        <v>8</v>
      </c>
      <c r="AR17" s="77">
        <v>9</v>
      </c>
      <c r="AS17" s="77">
        <v>9</v>
      </c>
      <c r="AT17" s="77">
        <v>9</v>
      </c>
      <c r="AU17" s="77">
        <f t="shared" ref="AU17:AU36" si="15">AI17</f>
        <v>10</v>
      </c>
      <c r="AV17" s="77">
        <v>1</v>
      </c>
      <c r="AW17" s="77">
        <v>2</v>
      </c>
      <c r="AX17" s="77">
        <v>1</v>
      </c>
      <c r="AY17" s="77">
        <f t="shared" ref="AY17:AY28" si="16">SUM(AQ17:AX17)</f>
        <v>49</v>
      </c>
    </row>
    <row r="18" spans="1:51" ht="14.45" customHeight="1">
      <c r="A18" s="18" t="s">
        <v>15</v>
      </c>
      <c r="B18" s="127" t="s">
        <v>3</v>
      </c>
      <c r="C18" s="41"/>
      <c r="D18" s="41" t="s">
        <v>6</v>
      </c>
      <c r="E18" s="41" t="s">
        <v>5</v>
      </c>
      <c r="F18" s="159"/>
      <c r="G18" s="159" t="s">
        <v>5</v>
      </c>
      <c r="H18" s="41" t="s">
        <v>5</v>
      </c>
      <c r="I18" s="41" t="s">
        <v>6</v>
      </c>
      <c r="J18" s="127"/>
      <c r="K18" s="41" t="s">
        <v>3</v>
      </c>
      <c r="L18" s="41" t="s">
        <v>3</v>
      </c>
      <c r="M18" s="159"/>
      <c r="N18" s="159"/>
      <c r="O18" s="41" t="s">
        <v>3</v>
      </c>
      <c r="P18" s="41" t="s">
        <v>3</v>
      </c>
      <c r="Q18" s="41"/>
      <c r="R18" s="41"/>
      <c r="S18" s="41" t="s">
        <v>5</v>
      </c>
      <c r="T18" s="159" t="s">
        <v>5</v>
      </c>
      <c r="U18" s="159" t="s">
        <v>6</v>
      </c>
      <c r="V18" s="41" t="s">
        <v>3</v>
      </c>
      <c r="W18" s="41"/>
      <c r="X18" s="41" t="s">
        <v>5</v>
      </c>
      <c r="Y18" s="41" t="s">
        <v>5</v>
      </c>
      <c r="Z18" s="41" t="s">
        <v>5</v>
      </c>
      <c r="AA18" s="159"/>
      <c r="AB18" s="159" t="s">
        <v>5</v>
      </c>
      <c r="AC18" s="41" t="s">
        <v>6</v>
      </c>
      <c r="AD18" s="41"/>
      <c r="AE18" s="114" t="s">
        <v>5</v>
      </c>
      <c r="AF18" s="114" t="s">
        <v>5</v>
      </c>
      <c r="AG18" s="64">
        <f t="shared" si="12"/>
        <v>15</v>
      </c>
      <c r="AH18" s="62">
        <f t="shared" si="13"/>
        <v>6</v>
      </c>
      <c r="AI18" s="62">
        <f t="shared" si="14"/>
        <v>10</v>
      </c>
      <c r="AJ18" s="62">
        <f t="shared" si="3"/>
        <v>0</v>
      </c>
      <c r="AK18" s="62">
        <f t="shared" si="4"/>
        <v>0</v>
      </c>
      <c r="AL18" s="62">
        <f t="shared" si="5"/>
        <v>0</v>
      </c>
      <c r="AM18" s="62">
        <f t="shared" si="6"/>
        <v>0</v>
      </c>
      <c r="AN18" s="63">
        <f t="shared" si="7"/>
        <v>0</v>
      </c>
      <c r="AO18" s="65">
        <f t="shared" si="8"/>
        <v>31</v>
      </c>
      <c r="AQ18" s="76">
        <v>8</v>
      </c>
      <c r="AR18" s="77">
        <v>9</v>
      </c>
      <c r="AS18" s="77">
        <v>9</v>
      </c>
      <c r="AT18" s="77">
        <v>10</v>
      </c>
      <c r="AU18" s="77">
        <f t="shared" si="15"/>
        <v>10</v>
      </c>
      <c r="AV18" s="77">
        <v>1</v>
      </c>
      <c r="AW18" s="77">
        <v>1</v>
      </c>
      <c r="AX18" s="77">
        <v>1</v>
      </c>
      <c r="AY18" s="77">
        <f t="shared" si="16"/>
        <v>49</v>
      </c>
    </row>
    <row r="19" spans="1:51" ht="14.45" customHeight="1">
      <c r="A19" s="92" t="s">
        <v>61</v>
      </c>
      <c r="B19" s="127"/>
      <c r="C19" s="41" t="s">
        <v>3</v>
      </c>
      <c r="D19" s="41" t="s">
        <v>3</v>
      </c>
      <c r="E19" s="41"/>
      <c r="F19" s="159" t="s">
        <v>5</v>
      </c>
      <c r="G19" s="159" t="s">
        <v>6</v>
      </c>
      <c r="H19" s="41" t="s">
        <v>3</v>
      </c>
      <c r="I19" s="41" t="s">
        <v>3</v>
      </c>
      <c r="J19" s="127"/>
      <c r="K19" s="41"/>
      <c r="L19" s="41" t="s">
        <v>5</v>
      </c>
      <c r="M19" s="159"/>
      <c r="N19" s="159" t="s">
        <v>6</v>
      </c>
      <c r="O19" s="41" t="s">
        <v>3</v>
      </c>
      <c r="P19" s="41"/>
      <c r="Q19" s="41" t="s">
        <v>5</v>
      </c>
      <c r="R19" s="41" t="s">
        <v>5</v>
      </c>
      <c r="S19" s="41" t="s">
        <v>5</v>
      </c>
      <c r="T19" s="159"/>
      <c r="U19" s="159" t="s">
        <v>6</v>
      </c>
      <c r="V19" s="41"/>
      <c r="W19" s="41" t="s">
        <v>6</v>
      </c>
      <c r="X19" s="41" t="s">
        <v>5</v>
      </c>
      <c r="Y19" s="41" t="s">
        <v>5</v>
      </c>
      <c r="Z19" s="41" t="s">
        <v>5</v>
      </c>
      <c r="AA19" s="159"/>
      <c r="AB19" s="159" t="s">
        <v>6</v>
      </c>
      <c r="AC19" s="41" t="s">
        <v>5</v>
      </c>
      <c r="AD19" s="41" t="s">
        <v>5</v>
      </c>
      <c r="AE19" s="114" t="s">
        <v>3</v>
      </c>
      <c r="AF19" s="114"/>
      <c r="AG19" s="64">
        <f t="shared" si="12"/>
        <v>15</v>
      </c>
      <c r="AH19" s="62">
        <f t="shared" si="13"/>
        <v>6</v>
      </c>
      <c r="AI19" s="62">
        <f t="shared" si="14"/>
        <v>10</v>
      </c>
      <c r="AJ19" s="62">
        <f t="shared" si="3"/>
        <v>0</v>
      </c>
      <c r="AK19" s="62">
        <f t="shared" si="4"/>
        <v>0</v>
      </c>
      <c r="AL19" s="62">
        <f t="shared" si="5"/>
        <v>0</v>
      </c>
      <c r="AM19" s="62">
        <f t="shared" si="6"/>
        <v>0</v>
      </c>
      <c r="AN19" s="63">
        <f t="shared" si="7"/>
        <v>0</v>
      </c>
      <c r="AO19" s="65">
        <f t="shared" si="8"/>
        <v>31</v>
      </c>
      <c r="AQ19" s="76">
        <v>8</v>
      </c>
      <c r="AR19" s="77">
        <v>8</v>
      </c>
      <c r="AS19" s="77">
        <v>10</v>
      </c>
      <c r="AT19" s="77">
        <v>10</v>
      </c>
      <c r="AU19" s="77">
        <f t="shared" si="15"/>
        <v>10</v>
      </c>
      <c r="AV19" s="77">
        <v>1</v>
      </c>
      <c r="AW19" s="77">
        <v>2</v>
      </c>
      <c r="AX19" s="77"/>
      <c r="AY19" s="77">
        <f t="shared" si="16"/>
        <v>49</v>
      </c>
    </row>
    <row r="20" spans="1:51" ht="14.45" customHeight="1">
      <c r="A20" s="18" t="s">
        <v>62</v>
      </c>
      <c r="B20" s="127" t="s">
        <v>5</v>
      </c>
      <c r="C20" s="41"/>
      <c r="D20" s="41" t="s">
        <v>6</v>
      </c>
      <c r="E20" s="41" t="s">
        <v>5</v>
      </c>
      <c r="F20" s="159" t="s">
        <v>5</v>
      </c>
      <c r="G20" s="159" t="s">
        <v>3</v>
      </c>
      <c r="H20" s="41"/>
      <c r="I20" s="41" t="s">
        <v>5</v>
      </c>
      <c r="J20" s="127" t="s">
        <v>3</v>
      </c>
      <c r="K20" s="41"/>
      <c r="L20" s="41" t="s">
        <v>6</v>
      </c>
      <c r="M20" s="159" t="s">
        <v>5</v>
      </c>
      <c r="N20" s="159" t="s">
        <v>5</v>
      </c>
      <c r="O20" s="41"/>
      <c r="P20" s="41" t="s">
        <v>5</v>
      </c>
      <c r="Q20" s="41" t="s">
        <v>78</v>
      </c>
      <c r="R20" s="41" t="s">
        <v>78</v>
      </c>
      <c r="S20" s="41"/>
      <c r="T20" s="159" t="s">
        <v>5</v>
      </c>
      <c r="U20" s="159" t="s">
        <v>5</v>
      </c>
      <c r="V20" s="41" t="s">
        <v>5</v>
      </c>
      <c r="W20" s="41" t="s">
        <v>5</v>
      </c>
      <c r="X20" s="41" t="s">
        <v>78</v>
      </c>
      <c r="Y20" s="41" t="s">
        <v>78</v>
      </c>
      <c r="Z20" s="41"/>
      <c r="AA20" s="159" t="s">
        <v>6</v>
      </c>
      <c r="AB20" s="159"/>
      <c r="AC20" s="41" t="s">
        <v>5</v>
      </c>
      <c r="AD20" s="41" t="s">
        <v>5</v>
      </c>
      <c r="AE20" s="114" t="s">
        <v>6</v>
      </c>
      <c r="AF20" s="114"/>
      <c r="AG20" s="64">
        <f t="shared" si="12"/>
        <v>17</v>
      </c>
      <c r="AH20" s="62">
        <f t="shared" si="13"/>
        <v>6</v>
      </c>
      <c r="AI20" s="62">
        <f t="shared" si="14"/>
        <v>8</v>
      </c>
      <c r="AJ20" s="62">
        <f t="shared" si="3"/>
        <v>0</v>
      </c>
      <c r="AK20" s="62">
        <f t="shared" si="4"/>
        <v>0</v>
      </c>
      <c r="AL20" s="62">
        <f t="shared" si="5"/>
        <v>0</v>
      </c>
      <c r="AM20" s="62">
        <f t="shared" si="6"/>
        <v>0</v>
      </c>
      <c r="AN20" s="63">
        <f t="shared" si="7"/>
        <v>0</v>
      </c>
      <c r="AO20" s="65">
        <f t="shared" si="8"/>
        <v>31</v>
      </c>
      <c r="AQ20" s="76">
        <v>8</v>
      </c>
      <c r="AR20" s="77">
        <v>9</v>
      </c>
      <c r="AS20" s="77">
        <v>9</v>
      </c>
      <c r="AT20" s="77">
        <v>11</v>
      </c>
      <c r="AU20" s="77">
        <f t="shared" si="15"/>
        <v>8</v>
      </c>
      <c r="AV20" s="77">
        <v>1</v>
      </c>
      <c r="AW20" s="77">
        <v>1</v>
      </c>
      <c r="AX20" s="77">
        <v>2</v>
      </c>
      <c r="AY20" s="77">
        <f t="shared" si="16"/>
        <v>49</v>
      </c>
    </row>
    <row r="21" spans="1:51" ht="14.45" customHeight="1">
      <c r="A21" s="18" t="s">
        <v>14</v>
      </c>
      <c r="B21" s="127" t="s">
        <v>5</v>
      </c>
      <c r="C21" s="41" t="s">
        <v>6</v>
      </c>
      <c r="D21" s="41" t="s">
        <v>5</v>
      </c>
      <c r="E21" s="41" t="s">
        <v>5</v>
      </c>
      <c r="F21" s="159"/>
      <c r="G21" s="159" t="s">
        <v>6</v>
      </c>
      <c r="H21" s="41" t="s">
        <v>6</v>
      </c>
      <c r="I21" s="41" t="s">
        <v>5</v>
      </c>
      <c r="J21" s="127"/>
      <c r="K21" s="41" t="s">
        <v>3</v>
      </c>
      <c r="L21" s="41"/>
      <c r="M21" s="159" t="s">
        <v>5</v>
      </c>
      <c r="N21" s="159"/>
      <c r="O21" s="41" t="s">
        <v>3</v>
      </c>
      <c r="P21" s="41"/>
      <c r="Q21" s="41"/>
      <c r="R21" s="41" t="s">
        <v>5</v>
      </c>
      <c r="S21" s="41" t="s">
        <v>6</v>
      </c>
      <c r="T21" s="159" t="s">
        <v>6</v>
      </c>
      <c r="U21" s="159" t="s">
        <v>5</v>
      </c>
      <c r="V21" s="41" t="s">
        <v>5</v>
      </c>
      <c r="W21" s="41"/>
      <c r="X21" s="41" t="s">
        <v>69</v>
      </c>
      <c r="Y21" s="41" t="s">
        <v>3</v>
      </c>
      <c r="Z21" s="41" t="s">
        <v>3</v>
      </c>
      <c r="AA21" s="159"/>
      <c r="AB21" s="159" t="s">
        <v>6</v>
      </c>
      <c r="AC21" s="41" t="s">
        <v>3</v>
      </c>
      <c r="AD21" s="41" t="s">
        <v>3</v>
      </c>
      <c r="AE21" s="114"/>
      <c r="AF21" s="114" t="s">
        <v>5</v>
      </c>
      <c r="AG21" s="64">
        <f t="shared" si="12"/>
        <v>16</v>
      </c>
      <c r="AH21" s="62">
        <f t="shared" si="13"/>
        <v>6</v>
      </c>
      <c r="AI21" s="62">
        <f t="shared" si="14"/>
        <v>9</v>
      </c>
      <c r="AJ21" s="62">
        <f t="shared" si="3"/>
        <v>0</v>
      </c>
      <c r="AK21" s="62">
        <f t="shared" si="4"/>
        <v>0</v>
      </c>
      <c r="AL21" s="62">
        <f t="shared" si="5"/>
        <v>0</v>
      </c>
      <c r="AM21" s="62">
        <f t="shared" si="6"/>
        <v>0</v>
      </c>
      <c r="AN21" s="63">
        <f t="shared" si="7"/>
        <v>0</v>
      </c>
      <c r="AO21" s="65">
        <f t="shared" si="8"/>
        <v>31</v>
      </c>
      <c r="AQ21" s="76">
        <v>8</v>
      </c>
      <c r="AR21" s="77">
        <v>9</v>
      </c>
      <c r="AS21" s="77">
        <v>10</v>
      </c>
      <c r="AT21" s="77">
        <v>9</v>
      </c>
      <c r="AU21" s="77">
        <f t="shared" si="15"/>
        <v>9</v>
      </c>
      <c r="AV21" s="77">
        <v>1</v>
      </c>
      <c r="AW21" s="77">
        <v>2</v>
      </c>
      <c r="AX21" s="77">
        <v>1</v>
      </c>
      <c r="AY21" s="77">
        <f t="shared" si="16"/>
        <v>49</v>
      </c>
    </row>
    <row r="22" spans="1:51" ht="14.45" customHeight="1">
      <c r="A22" s="18" t="s">
        <v>13</v>
      </c>
      <c r="B22" s="127" t="s">
        <v>6</v>
      </c>
      <c r="C22" s="41" t="s">
        <v>89</v>
      </c>
      <c r="D22" s="41"/>
      <c r="E22" s="41" t="s">
        <v>6</v>
      </c>
      <c r="F22" s="159" t="s">
        <v>5</v>
      </c>
      <c r="G22" s="159" t="s">
        <v>5</v>
      </c>
      <c r="H22" s="41" t="s">
        <v>5</v>
      </c>
      <c r="I22" s="41"/>
      <c r="J22" s="127" t="s">
        <v>86</v>
      </c>
      <c r="K22" s="41"/>
      <c r="L22" s="41" t="s">
        <v>77</v>
      </c>
      <c r="M22" s="159" t="s">
        <v>87</v>
      </c>
      <c r="N22" s="159" t="s">
        <v>78</v>
      </c>
      <c r="O22" s="41"/>
      <c r="P22" s="41" t="s">
        <v>5</v>
      </c>
      <c r="Q22" s="41" t="s">
        <v>69</v>
      </c>
      <c r="R22" s="41" t="s">
        <v>69</v>
      </c>
      <c r="S22" s="41"/>
      <c r="T22" s="159" t="s">
        <v>5</v>
      </c>
      <c r="U22" s="159" t="s">
        <v>5</v>
      </c>
      <c r="V22" s="41" t="s">
        <v>3</v>
      </c>
      <c r="W22" s="41"/>
      <c r="X22" s="41" t="s">
        <v>6</v>
      </c>
      <c r="Y22" s="41" t="s">
        <v>88</v>
      </c>
      <c r="Z22" s="41"/>
      <c r="AA22" s="159" t="s">
        <v>5</v>
      </c>
      <c r="AB22" s="159" t="s">
        <v>5</v>
      </c>
      <c r="AC22" s="41" t="s">
        <v>3</v>
      </c>
      <c r="AD22" s="41" t="s">
        <v>3</v>
      </c>
      <c r="AE22" s="114"/>
      <c r="AF22" s="114" t="s">
        <v>5</v>
      </c>
      <c r="AG22" s="64">
        <f t="shared" si="12"/>
        <v>17</v>
      </c>
      <c r="AH22" s="62">
        <f t="shared" si="13"/>
        <v>6</v>
      </c>
      <c r="AI22" s="62">
        <f t="shared" si="14"/>
        <v>8</v>
      </c>
      <c r="AJ22" s="62">
        <f t="shared" si="3"/>
        <v>0</v>
      </c>
      <c r="AK22" s="62">
        <f t="shared" si="4"/>
        <v>0</v>
      </c>
      <c r="AL22" s="62">
        <f t="shared" si="5"/>
        <v>0</v>
      </c>
      <c r="AM22" s="62">
        <f t="shared" si="6"/>
        <v>0</v>
      </c>
      <c r="AN22" s="63">
        <f t="shared" si="7"/>
        <v>0</v>
      </c>
      <c r="AO22" s="65">
        <f t="shared" si="8"/>
        <v>31</v>
      </c>
      <c r="AQ22" s="76">
        <v>9</v>
      </c>
      <c r="AR22" s="77">
        <v>8</v>
      </c>
      <c r="AS22" s="77">
        <v>10</v>
      </c>
      <c r="AT22" s="77">
        <v>11</v>
      </c>
      <c r="AU22" s="77">
        <f t="shared" si="15"/>
        <v>8</v>
      </c>
      <c r="AV22" s="77">
        <v>1</v>
      </c>
      <c r="AW22" s="77">
        <v>0</v>
      </c>
      <c r="AX22" s="77">
        <v>2</v>
      </c>
      <c r="AY22" s="77">
        <f t="shared" si="16"/>
        <v>49</v>
      </c>
    </row>
    <row r="23" spans="1:51" ht="14.45" customHeight="1">
      <c r="A23" s="18" t="s">
        <v>55</v>
      </c>
      <c r="B23" s="127"/>
      <c r="C23" s="41" t="s">
        <v>5</v>
      </c>
      <c r="D23" s="41" t="s">
        <v>5</v>
      </c>
      <c r="E23" s="41"/>
      <c r="F23" s="159" t="s">
        <v>3</v>
      </c>
      <c r="G23" s="159"/>
      <c r="H23" s="41" t="s">
        <v>69</v>
      </c>
      <c r="I23" s="41" t="s">
        <v>5</v>
      </c>
      <c r="J23" s="127" t="s">
        <v>6</v>
      </c>
      <c r="K23" s="41" t="s">
        <v>5</v>
      </c>
      <c r="L23" s="41"/>
      <c r="M23" s="159"/>
      <c r="N23" s="159" t="s">
        <v>6</v>
      </c>
      <c r="O23" s="41" t="s">
        <v>79</v>
      </c>
      <c r="P23" s="41" t="s">
        <v>6</v>
      </c>
      <c r="Q23" s="41" t="s">
        <v>5</v>
      </c>
      <c r="R23" s="41" t="s">
        <v>3</v>
      </c>
      <c r="S23" s="41"/>
      <c r="T23" s="159" t="s">
        <v>3</v>
      </c>
      <c r="U23" s="159"/>
      <c r="V23" s="41" t="s">
        <v>79</v>
      </c>
      <c r="W23" s="41" t="s">
        <v>3</v>
      </c>
      <c r="X23" s="41" t="s">
        <v>3</v>
      </c>
      <c r="Y23" s="41"/>
      <c r="Z23" s="41" t="s">
        <v>6</v>
      </c>
      <c r="AA23" s="159" t="s">
        <v>5</v>
      </c>
      <c r="AB23" s="159"/>
      <c r="AC23" s="41" t="s">
        <v>69</v>
      </c>
      <c r="AD23" s="41" t="s">
        <v>6</v>
      </c>
      <c r="AE23" s="114" t="s">
        <v>5</v>
      </c>
      <c r="AF23" s="114" t="s">
        <v>3</v>
      </c>
      <c r="AG23" s="64">
        <f t="shared" si="12"/>
        <v>16</v>
      </c>
      <c r="AH23" s="62">
        <f t="shared" si="13"/>
        <v>6</v>
      </c>
      <c r="AI23" s="62">
        <f t="shared" si="14"/>
        <v>9</v>
      </c>
      <c r="AJ23" s="62">
        <f t="shared" si="3"/>
        <v>0</v>
      </c>
      <c r="AK23" s="62">
        <f t="shared" si="4"/>
        <v>0</v>
      </c>
      <c r="AL23" s="62">
        <f t="shared" si="5"/>
        <v>0</v>
      </c>
      <c r="AM23" s="62">
        <f t="shared" si="6"/>
        <v>0</v>
      </c>
      <c r="AN23" s="63">
        <f t="shared" si="7"/>
        <v>0</v>
      </c>
      <c r="AO23" s="65">
        <f t="shared" si="8"/>
        <v>31</v>
      </c>
      <c r="AQ23" s="76">
        <v>8</v>
      </c>
      <c r="AR23" s="77">
        <v>9</v>
      </c>
      <c r="AS23" s="77">
        <v>10</v>
      </c>
      <c r="AT23" s="77">
        <v>9</v>
      </c>
      <c r="AU23" s="77">
        <f t="shared" si="15"/>
        <v>9</v>
      </c>
      <c r="AV23" s="77">
        <v>2</v>
      </c>
      <c r="AW23" s="77">
        <v>1</v>
      </c>
      <c r="AX23" s="77">
        <v>1</v>
      </c>
      <c r="AY23" s="77">
        <f t="shared" si="16"/>
        <v>49</v>
      </c>
    </row>
    <row r="24" spans="1:51" ht="14.45" customHeight="1">
      <c r="A24" s="92" t="s">
        <v>44</v>
      </c>
      <c r="B24" s="127"/>
      <c r="C24" s="41" t="s">
        <v>3</v>
      </c>
      <c r="D24" s="41" t="s">
        <v>3</v>
      </c>
      <c r="E24" s="41"/>
      <c r="F24" s="159" t="s">
        <v>6</v>
      </c>
      <c r="G24" s="159"/>
      <c r="H24" s="41" t="s">
        <v>3</v>
      </c>
      <c r="I24" s="41" t="s">
        <v>3</v>
      </c>
      <c r="J24" s="127"/>
      <c r="K24" s="41"/>
      <c r="L24" s="41" t="s">
        <v>6</v>
      </c>
      <c r="M24" s="159" t="s">
        <v>5</v>
      </c>
      <c r="N24" s="159"/>
      <c r="O24" s="41" t="s">
        <v>6</v>
      </c>
      <c r="P24" s="41" t="s">
        <v>5</v>
      </c>
      <c r="Q24" s="41" t="s">
        <v>5</v>
      </c>
      <c r="R24" s="41" t="s">
        <v>5</v>
      </c>
      <c r="S24" s="41"/>
      <c r="T24" s="159"/>
      <c r="U24" s="159" t="s">
        <v>5</v>
      </c>
      <c r="V24" s="41" t="s">
        <v>3</v>
      </c>
      <c r="W24" s="41" t="s">
        <v>3</v>
      </c>
      <c r="X24" s="41"/>
      <c r="Y24" s="41" t="s">
        <v>6</v>
      </c>
      <c r="Z24" s="41" t="s">
        <v>5</v>
      </c>
      <c r="AA24" s="159" t="s">
        <v>5</v>
      </c>
      <c r="AB24" s="159"/>
      <c r="AC24" s="41" t="s">
        <v>5</v>
      </c>
      <c r="AD24" s="41" t="s">
        <v>6</v>
      </c>
      <c r="AE24" s="114" t="s">
        <v>5</v>
      </c>
      <c r="AF24" s="114"/>
      <c r="AG24" s="64">
        <f t="shared" si="12"/>
        <v>14</v>
      </c>
      <c r="AH24" s="62">
        <f t="shared" si="13"/>
        <v>6</v>
      </c>
      <c r="AI24" s="62">
        <f t="shared" si="14"/>
        <v>11</v>
      </c>
      <c r="AJ24" s="62">
        <f t="shared" si="3"/>
        <v>0</v>
      </c>
      <c r="AK24" s="62">
        <f t="shared" si="4"/>
        <v>0</v>
      </c>
      <c r="AL24" s="62">
        <f t="shared" si="5"/>
        <v>0</v>
      </c>
      <c r="AM24" s="62">
        <f t="shared" si="6"/>
        <v>0</v>
      </c>
      <c r="AN24" s="63">
        <f t="shared" si="7"/>
        <v>0</v>
      </c>
      <c r="AO24" s="65">
        <f t="shared" si="8"/>
        <v>31</v>
      </c>
      <c r="AQ24" s="76">
        <v>8</v>
      </c>
      <c r="AR24" s="77">
        <v>9</v>
      </c>
      <c r="AS24" s="77">
        <v>8</v>
      </c>
      <c r="AT24" s="77">
        <v>9</v>
      </c>
      <c r="AU24" s="77">
        <f t="shared" si="15"/>
        <v>11</v>
      </c>
      <c r="AV24" s="77">
        <v>1</v>
      </c>
      <c r="AW24" s="77">
        <v>3</v>
      </c>
      <c r="AX24" s="77"/>
      <c r="AY24" s="77">
        <f t="shared" si="16"/>
        <v>49</v>
      </c>
    </row>
    <row r="25" spans="1:51" ht="14.45" customHeight="1">
      <c r="A25" s="18" t="s">
        <v>12</v>
      </c>
      <c r="B25" s="127"/>
      <c r="C25" s="41" t="s">
        <v>5</v>
      </c>
      <c r="D25" s="41" t="s">
        <v>3</v>
      </c>
      <c r="E25" s="41"/>
      <c r="F25" s="159" t="s">
        <v>6</v>
      </c>
      <c r="G25" s="159"/>
      <c r="H25" s="41" t="s">
        <v>6</v>
      </c>
      <c r="I25" s="41" t="s">
        <v>5</v>
      </c>
      <c r="J25" s="127" t="s">
        <v>5</v>
      </c>
      <c r="K25" s="41" t="s">
        <v>5</v>
      </c>
      <c r="L25" s="41"/>
      <c r="M25" s="159" t="s">
        <v>6</v>
      </c>
      <c r="N25" s="159"/>
      <c r="O25" s="41" t="s">
        <v>5</v>
      </c>
      <c r="P25" s="41" t="s">
        <v>6</v>
      </c>
      <c r="Q25" s="41" t="s">
        <v>5</v>
      </c>
      <c r="R25" s="41" t="s">
        <v>3</v>
      </c>
      <c r="S25" s="41" t="s">
        <v>3</v>
      </c>
      <c r="T25" s="159"/>
      <c r="U25" s="159"/>
      <c r="V25" s="41" t="s">
        <v>5</v>
      </c>
      <c r="W25" s="41" t="s">
        <v>5</v>
      </c>
      <c r="X25" s="41" t="s">
        <v>5</v>
      </c>
      <c r="Y25" s="41"/>
      <c r="Z25" s="41" t="s">
        <v>6</v>
      </c>
      <c r="AA25" s="159" t="s">
        <v>90</v>
      </c>
      <c r="AB25" s="159"/>
      <c r="AC25" s="41"/>
      <c r="AD25" s="41" t="s">
        <v>5</v>
      </c>
      <c r="AE25" s="114" t="s">
        <v>3</v>
      </c>
      <c r="AF25" s="114" t="s">
        <v>3</v>
      </c>
      <c r="AG25" s="64">
        <f t="shared" si="12"/>
        <v>15</v>
      </c>
      <c r="AH25" s="62">
        <f t="shared" si="13"/>
        <v>6</v>
      </c>
      <c r="AI25" s="62">
        <f t="shared" si="14"/>
        <v>10</v>
      </c>
      <c r="AJ25" s="62">
        <f t="shared" si="3"/>
        <v>0</v>
      </c>
      <c r="AK25" s="62">
        <f t="shared" si="4"/>
        <v>0</v>
      </c>
      <c r="AL25" s="62">
        <f t="shared" si="5"/>
        <v>0</v>
      </c>
      <c r="AM25" s="62">
        <f t="shared" si="6"/>
        <v>0</v>
      </c>
      <c r="AN25" s="63">
        <f t="shared" si="7"/>
        <v>0</v>
      </c>
      <c r="AO25" s="65">
        <f t="shared" si="8"/>
        <v>31</v>
      </c>
      <c r="AQ25" s="76">
        <v>8</v>
      </c>
      <c r="AR25" s="77">
        <v>9</v>
      </c>
      <c r="AS25" s="77">
        <v>9</v>
      </c>
      <c r="AT25" s="77">
        <v>9</v>
      </c>
      <c r="AU25" s="77">
        <f t="shared" si="15"/>
        <v>10</v>
      </c>
      <c r="AV25" s="77">
        <v>1</v>
      </c>
      <c r="AW25" s="77">
        <v>2</v>
      </c>
      <c r="AX25" s="77">
        <v>1</v>
      </c>
      <c r="AY25" s="77">
        <f t="shared" si="16"/>
        <v>49</v>
      </c>
    </row>
    <row r="26" spans="1:51" ht="14.45" customHeight="1">
      <c r="A26" s="42" t="s">
        <v>43</v>
      </c>
      <c r="B26" s="128"/>
      <c r="C26" s="41" t="s">
        <v>5</v>
      </c>
      <c r="D26" s="41"/>
      <c r="E26" s="41"/>
      <c r="F26" s="159" t="s">
        <v>3</v>
      </c>
      <c r="G26" s="159" t="s">
        <v>3</v>
      </c>
      <c r="H26" s="41"/>
      <c r="I26" s="41"/>
      <c r="J26" s="127"/>
      <c r="K26" s="41" t="s">
        <v>5</v>
      </c>
      <c r="L26" s="41" t="s">
        <v>5</v>
      </c>
      <c r="M26" s="159" t="s">
        <v>5</v>
      </c>
      <c r="N26" s="159" t="s">
        <v>5</v>
      </c>
      <c r="O26" s="41" t="s">
        <v>5</v>
      </c>
      <c r="P26" s="41"/>
      <c r="Q26" s="41" t="s">
        <v>6</v>
      </c>
      <c r="R26" s="41" t="s">
        <v>6</v>
      </c>
      <c r="S26" s="41" t="s">
        <v>3</v>
      </c>
      <c r="T26" s="159"/>
      <c r="U26" s="159" t="s">
        <v>3</v>
      </c>
      <c r="V26" s="41"/>
      <c r="W26" s="41" t="s">
        <v>6</v>
      </c>
      <c r="X26" s="41" t="s">
        <v>5</v>
      </c>
      <c r="Y26" s="41" t="s">
        <v>6</v>
      </c>
      <c r="Z26" s="41" t="s">
        <v>5</v>
      </c>
      <c r="AA26" s="159"/>
      <c r="AB26" s="159" t="s">
        <v>3</v>
      </c>
      <c r="AC26" s="41" t="s">
        <v>3</v>
      </c>
      <c r="AD26" s="41"/>
      <c r="AE26" s="114" t="s">
        <v>6</v>
      </c>
      <c r="AF26" s="114" t="s">
        <v>5</v>
      </c>
      <c r="AG26" s="64">
        <f t="shared" si="12"/>
        <v>14</v>
      </c>
      <c r="AH26" s="62">
        <f t="shared" si="13"/>
        <v>6</v>
      </c>
      <c r="AI26" s="62">
        <f t="shared" si="14"/>
        <v>11</v>
      </c>
      <c r="AJ26" s="62">
        <f t="shared" si="3"/>
        <v>0</v>
      </c>
      <c r="AK26" s="62">
        <f t="shared" si="4"/>
        <v>0</v>
      </c>
      <c r="AL26" s="62">
        <f t="shared" si="5"/>
        <v>0</v>
      </c>
      <c r="AM26" s="62">
        <f t="shared" si="6"/>
        <v>0</v>
      </c>
      <c r="AN26" s="63">
        <f t="shared" si="7"/>
        <v>0</v>
      </c>
      <c r="AO26" s="65">
        <f t="shared" si="8"/>
        <v>31</v>
      </c>
      <c r="AQ26" s="76">
        <v>9</v>
      </c>
      <c r="AR26" s="77">
        <v>7</v>
      </c>
      <c r="AS26" s="77">
        <v>10</v>
      </c>
      <c r="AT26" s="77">
        <v>9</v>
      </c>
      <c r="AU26" s="77">
        <f t="shared" si="15"/>
        <v>11</v>
      </c>
      <c r="AV26" s="77">
        <v>1</v>
      </c>
      <c r="AW26" s="77">
        <v>2</v>
      </c>
      <c r="AX26" s="77"/>
      <c r="AY26" s="77">
        <f t="shared" si="16"/>
        <v>49</v>
      </c>
    </row>
    <row r="27" spans="1:51" ht="14.45" customHeight="1">
      <c r="A27" s="18" t="s">
        <v>45</v>
      </c>
      <c r="B27" s="129" t="s">
        <v>85</v>
      </c>
      <c r="C27" s="39"/>
      <c r="D27" s="39" t="s">
        <v>5</v>
      </c>
      <c r="E27" s="39" t="s">
        <v>6</v>
      </c>
      <c r="F27" s="160" t="s">
        <v>5</v>
      </c>
      <c r="G27" s="160"/>
      <c r="H27" s="39" t="s">
        <v>73</v>
      </c>
      <c r="I27" s="39" t="s">
        <v>3</v>
      </c>
      <c r="J27" s="144"/>
      <c r="K27" s="39" t="s">
        <v>6</v>
      </c>
      <c r="L27" s="39"/>
      <c r="M27" s="160"/>
      <c r="N27" s="160" t="s">
        <v>3</v>
      </c>
      <c r="O27" s="39"/>
      <c r="P27" s="39" t="s">
        <v>5</v>
      </c>
      <c r="Q27" s="39" t="s">
        <v>6</v>
      </c>
      <c r="R27" s="39" t="s">
        <v>5</v>
      </c>
      <c r="S27" s="39" t="s">
        <v>5</v>
      </c>
      <c r="T27" s="160" t="s">
        <v>3</v>
      </c>
      <c r="U27" s="160"/>
      <c r="V27" s="39" t="s">
        <v>6</v>
      </c>
      <c r="W27" s="39" t="s">
        <v>5</v>
      </c>
      <c r="X27" s="39" t="s">
        <v>3</v>
      </c>
      <c r="Y27" s="39"/>
      <c r="Z27" s="39"/>
      <c r="AA27" s="160" t="s">
        <v>5</v>
      </c>
      <c r="AB27" s="160" t="s">
        <v>5</v>
      </c>
      <c r="AC27" s="39" t="s">
        <v>5</v>
      </c>
      <c r="AD27" s="39" t="s">
        <v>3</v>
      </c>
      <c r="AE27" s="115"/>
      <c r="AF27" s="115" t="s">
        <v>5</v>
      </c>
      <c r="AG27" s="64">
        <f t="shared" si="12"/>
        <v>15</v>
      </c>
      <c r="AH27" s="62">
        <f t="shared" si="13"/>
        <v>6</v>
      </c>
      <c r="AI27" s="62">
        <f t="shared" si="14"/>
        <v>10</v>
      </c>
      <c r="AJ27" s="62">
        <f t="shared" si="3"/>
        <v>0</v>
      </c>
      <c r="AK27" s="62">
        <f t="shared" si="4"/>
        <v>0</v>
      </c>
      <c r="AL27" s="62">
        <f t="shared" si="5"/>
        <v>0</v>
      </c>
      <c r="AM27" s="62">
        <f t="shared" si="6"/>
        <v>0</v>
      </c>
      <c r="AN27" s="63">
        <f t="shared" si="7"/>
        <v>0</v>
      </c>
      <c r="AO27" s="65">
        <f t="shared" si="8"/>
        <v>31</v>
      </c>
      <c r="AQ27" s="76">
        <v>8</v>
      </c>
      <c r="AR27" s="77">
        <v>9</v>
      </c>
      <c r="AS27" s="77">
        <v>10</v>
      </c>
      <c r="AT27" s="77">
        <v>9</v>
      </c>
      <c r="AU27" s="77">
        <f t="shared" si="15"/>
        <v>10</v>
      </c>
      <c r="AV27" s="77">
        <v>1</v>
      </c>
      <c r="AW27" s="77">
        <v>1</v>
      </c>
      <c r="AX27" s="77">
        <v>1</v>
      </c>
      <c r="AY27" s="77">
        <f t="shared" si="16"/>
        <v>49</v>
      </c>
    </row>
    <row r="28" spans="1:51" ht="14.45" customHeight="1" thickBot="1">
      <c r="A28" s="171" t="s">
        <v>46</v>
      </c>
      <c r="B28" s="130"/>
      <c r="C28" s="61" t="s">
        <v>5</v>
      </c>
      <c r="D28" s="61" t="s">
        <v>5</v>
      </c>
      <c r="E28" s="61" t="s">
        <v>3</v>
      </c>
      <c r="F28" s="161"/>
      <c r="G28" s="161"/>
      <c r="H28" s="61" t="s">
        <v>3</v>
      </c>
      <c r="I28" s="61"/>
      <c r="J28" s="145" t="s">
        <v>5</v>
      </c>
      <c r="K28" s="61" t="s">
        <v>5</v>
      </c>
      <c r="L28" s="61" t="s">
        <v>5</v>
      </c>
      <c r="M28" s="161" t="s">
        <v>3</v>
      </c>
      <c r="N28" s="161"/>
      <c r="O28" s="61" t="s">
        <v>6</v>
      </c>
      <c r="P28" s="61" t="s">
        <v>5</v>
      </c>
      <c r="Q28" s="61" t="s">
        <v>3</v>
      </c>
      <c r="R28" s="61"/>
      <c r="S28" s="61" t="s">
        <v>6</v>
      </c>
      <c r="T28" s="161" t="s">
        <v>6</v>
      </c>
      <c r="U28" s="161"/>
      <c r="V28" s="61" t="s">
        <v>5</v>
      </c>
      <c r="W28" s="61" t="s">
        <v>3</v>
      </c>
      <c r="X28" s="61"/>
      <c r="Y28" s="61" t="s">
        <v>3</v>
      </c>
      <c r="Z28" s="61"/>
      <c r="AA28" s="161" t="s">
        <v>6</v>
      </c>
      <c r="AB28" s="161" t="s">
        <v>5</v>
      </c>
      <c r="AC28" s="61"/>
      <c r="AD28" s="61" t="s">
        <v>5</v>
      </c>
      <c r="AE28" s="116" t="s">
        <v>5</v>
      </c>
      <c r="AF28" s="116" t="s">
        <v>6</v>
      </c>
      <c r="AG28" s="66">
        <f t="shared" si="12"/>
        <v>15</v>
      </c>
      <c r="AH28" s="67">
        <f t="shared" si="13"/>
        <v>6</v>
      </c>
      <c r="AI28" s="67">
        <f t="shared" si="14"/>
        <v>10</v>
      </c>
      <c r="AJ28" s="67">
        <f t="shared" si="3"/>
        <v>0</v>
      </c>
      <c r="AK28" s="67">
        <f t="shared" si="4"/>
        <v>0</v>
      </c>
      <c r="AL28" s="67">
        <f t="shared" si="5"/>
        <v>0</v>
      </c>
      <c r="AM28" s="67">
        <f t="shared" si="6"/>
        <v>0</v>
      </c>
      <c r="AN28" s="68">
        <f t="shared" si="7"/>
        <v>0</v>
      </c>
      <c r="AO28" s="69">
        <f t="shared" si="8"/>
        <v>31</v>
      </c>
      <c r="AQ28" s="86">
        <v>8</v>
      </c>
      <c r="AR28" s="85">
        <v>9</v>
      </c>
      <c r="AS28" s="85">
        <v>9</v>
      </c>
      <c r="AT28" s="85">
        <v>9</v>
      </c>
      <c r="AU28" s="85">
        <f t="shared" si="15"/>
        <v>10</v>
      </c>
      <c r="AV28" s="85">
        <v>1</v>
      </c>
      <c r="AW28" s="85">
        <v>2</v>
      </c>
      <c r="AX28" s="85">
        <v>1</v>
      </c>
      <c r="AY28" s="85">
        <f t="shared" si="16"/>
        <v>49</v>
      </c>
    </row>
    <row r="29" spans="1:51" ht="14.45" customHeight="1">
      <c r="A29" s="42" t="s">
        <v>56</v>
      </c>
      <c r="B29" s="131"/>
      <c r="C29" s="38" t="s">
        <v>3</v>
      </c>
      <c r="D29" s="38" t="s">
        <v>3</v>
      </c>
      <c r="E29" s="38"/>
      <c r="F29" s="162"/>
      <c r="G29" s="162" t="s">
        <v>5</v>
      </c>
      <c r="H29" s="38" t="s">
        <v>6</v>
      </c>
      <c r="I29" s="38"/>
      <c r="J29" s="146" t="s">
        <v>5</v>
      </c>
      <c r="K29" s="38" t="s">
        <v>6</v>
      </c>
      <c r="L29" s="38" t="s">
        <v>3</v>
      </c>
      <c r="M29" s="162"/>
      <c r="N29" s="162" t="s">
        <v>69</v>
      </c>
      <c r="O29" s="38" t="s">
        <v>5</v>
      </c>
      <c r="P29" s="38" t="s">
        <v>5</v>
      </c>
      <c r="Q29" s="38"/>
      <c r="R29" s="38" t="s">
        <v>6</v>
      </c>
      <c r="S29" s="38" t="s">
        <v>5</v>
      </c>
      <c r="T29" s="162" t="s">
        <v>3</v>
      </c>
      <c r="U29" s="162"/>
      <c r="V29" s="38" t="s">
        <v>5</v>
      </c>
      <c r="W29" s="38" t="s">
        <v>69</v>
      </c>
      <c r="X29" s="38" t="s">
        <v>5</v>
      </c>
      <c r="Y29" s="38" t="s">
        <v>5</v>
      </c>
      <c r="Z29" s="38" t="s">
        <v>6</v>
      </c>
      <c r="AA29" s="162"/>
      <c r="AB29" s="162" t="s">
        <v>5</v>
      </c>
      <c r="AC29" s="38" t="s">
        <v>3</v>
      </c>
      <c r="AD29" s="38" t="s">
        <v>3</v>
      </c>
      <c r="AE29" s="117"/>
      <c r="AF29" s="117" t="s">
        <v>5</v>
      </c>
      <c r="AG29" s="55">
        <f t="shared" si="12"/>
        <v>16</v>
      </c>
      <c r="AH29" s="56">
        <f t="shared" ref="AH29:AH36" si="17">COUNTIF(B29:AF29,"N")</f>
        <v>6</v>
      </c>
      <c r="AI29" s="56">
        <f t="shared" si="14"/>
        <v>9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7">
        <f t="shared" si="7"/>
        <v>0</v>
      </c>
      <c r="AO29" s="58">
        <f t="shared" si="8"/>
        <v>31</v>
      </c>
      <c r="AQ29" s="96">
        <v>8</v>
      </c>
      <c r="AR29" s="97">
        <v>9</v>
      </c>
      <c r="AS29" s="97">
        <v>9</v>
      </c>
      <c r="AT29" s="97">
        <v>10</v>
      </c>
      <c r="AU29" s="93">
        <f t="shared" si="15"/>
        <v>9</v>
      </c>
      <c r="AV29" s="93"/>
      <c r="AW29" s="93">
        <v>1</v>
      </c>
      <c r="AX29" s="98">
        <v>1</v>
      </c>
      <c r="AY29" s="97">
        <f>SUM(AQ29:AX29)</f>
        <v>47</v>
      </c>
    </row>
    <row r="30" spans="1:51" ht="14.45" customHeight="1">
      <c r="A30" s="91" t="s">
        <v>57</v>
      </c>
      <c r="B30" s="132" t="s">
        <v>3</v>
      </c>
      <c r="C30" s="38"/>
      <c r="D30" s="37" t="s">
        <v>69</v>
      </c>
      <c r="E30" s="37"/>
      <c r="F30" s="163" t="s">
        <v>6</v>
      </c>
      <c r="G30" s="163" t="s">
        <v>5</v>
      </c>
      <c r="H30" s="39" t="s">
        <v>3</v>
      </c>
      <c r="I30" s="37" t="s">
        <v>3</v>
      </c>
      <c r="J30" s="147"/>
      <c r="K30" s="37" t="s">
        <v>5</v>
      </c>
      <c r="L30" s="37" t="s">
        <v>69</v>
      </c>
      <c r="M30" s="163"/>
      <c r="N30" s="163" t="s">
        <v>6</v>
      </c>
      <c r="O30" s="37" t="s">
        <v>6</v>
      </c>
      <c r="P30" s="37"/>
      <c r="Q30" s="37" t="s">
        <v>5</v>
      </c>
      <c r="R30" s="37" t="s">
        <v>5</v>
      </c>
      <c r="S30" s="37"/>
      <c r="T30" s="163" t="s">
        <v>5</v>
      </c>
      <c r="U30" s="160" t="s">
        <v>3</v>
      </c>
      <c r="V30" s="37"/>
      <c r="W30" s="37" t="s">
        <v>6</v>
      </c>
      <c r="X30" s="37" t="s">
        <v>5</v>
      </c>
      <c r="Y30" s="37" t="s">
        <v>5</v>
      </c>
      <c r="Z30" s="37" t="s">
        <v>3</v>
      </c>
      <c r="AA30" s="163" t="s">
        <v>3</v>
      </c>
      <c r="AB30" s="163"/>
      <c r="AC30" s="37" t="s">
        <v>5</v>
      </c>
      <c r="AD30" s="37"/>
      <c r="AE30" s="118" t="s">
        <v>5</v>
      </c>
      <c r="AF30" s="118" t="s">
        <v>5</v>
      </c>
      <c r="AG30" s="64">
        <f t="shared" si="12"/>
        <v>16</v>
      </c>
      <c r="AH30" s="62">
        <f t="shared" si="17"/>
        <v>6</v>
      </c>
      <c r="AI30" s="62">
        <f t="shared" si="14"/>
        <v>9</v>
      </c>
      <c r="AJ30" s="62">
        <f t="shared" si="3"/>
        <v>0</v>
      </c>
      <c r="AK30" s="62">
        <f t="shared" si="4"/>
        <v>0</v>
      </c>
      <c r="AL30" s="62">
        <f t="shared" si="5"/>
        <v>0</v>
      </c>
      <c r="AM30" s="62">
        <f t="shared" si="6"/>
        <v>0</v>
      </c>
      <c r="AN30" s="63">
        <f t="shared" si="7"/>
        <v>0</v>
      </c>
      <c r="AO30" s="65">
        <f t="shared" si="8"/>
        <v>31</v>
      </c>
      <c r="AQ30" s="99">
        <v>8</v>
      </c>
      <c r="AR30" s="100">
        <v>9</v>
      </c>
      <c r="AS30" s="100">
        <v>9</v>
      </c>
      <c r="AT30" s="100">
        <v>9</v>
      </c>
      <c r="AU30" s="94">
        <f t="shared" si="15"/>
        <v>9</v>
      </c>
      <c r="AV30" s="94"/>
      <c r="AW30" s="94">
        <v>2</v>
      </c>
      <c r="AX30" s="101">
        <v>1</v>
      </c>
      <c r="AY30" s="101">
        <f t="shared" ref="AY30:AY36" si="18">SUM(AQ30:AX30)</f>
        <v>47</v>
      </c>
    </row>
    <row r="31" spans="1:51" ht="14.45" customHeight="1">
      <c r="A31" s="18" t="s">
        <v>58</v>
      </c>
      <c r="B31" s="129" t="s">
        <v>5</v>
      </c>
      <c r="C31" s="38"/>
      <c r="D31" s="39" t="s">
        <v>6</v>
      </c>
      <c r="E31" s="39"/>
      <c r="F31" s="160" t="s">
        <v>5</v>
      </c>
      <c r="G31" s="160" t="s">
        <v>5</v>
      </c>
      <c r="H31" s="39" t="s">
        <v>5</v>
      </c>
      <c r="I31" s="39" t="s">
        <v>3</v>
      </c>
      <c r="J31" s="144"/>
      <c r="K31" s="39" t="s">
        <v>5</v>
      </c>
      <c r="L31" s="39" t="s">
        <v>5</v>
      </c>
      <c r="M31" s="160" t="s">
        <v>3</v>
      </c>
      <c r="N31" s="160"/>
      <c r="O31" s="39" t="s">
        <v>5</v>
      </c>
      <c r="P31" s="39" t="s">
        <v>6</v>
      </c>
      <c r="Q31" s="39" t="s">
        <v>3</v>
      </c>
      <c r="R31" s="39" t="s">
        <v>3</v>
      </c>
      <c r="S31" s="39"/>
      <c r="T31" s="160"/>
      <c r="U31" s="160" t="s">
        <v>6</v>
      </c>
      <c r="V31" s="39" t="s">
        <v>3</v>
      </c>
      <c r="W31" s="39" t="s">
        <v>3</v>
      </c>
      <c r="X31" s="39"/>
      <c r="Y31" s="39" t="s">
        <v>5</v>
      </c>
      <c r="Z31" s="39" t="s">
        <v>5</v>
      </c>
      <c r="AA31" s="160"/>
      <c r="AB31" s="160" t="s">
        <v>6</v>
      </c>
      <c r="AC31" s="39" t="s">
        <v>5</v>
      </c>
      <c r="AD31" s="39" t="s">
        <v>5</v>
      </c>
      <c r="AE31" s="115" t="s">
        <v>5</v>
      </c>
      <c r="AF31" s="115"/>
      <c r="AG31" s="64">
        <f t="shared" si="12"/>
        <v>16</v>
      </c>
      <c r="AH31" s="62">
        <f t="shared" si="17"/>
        <v>6</v>
      </c>
      <c r="AI31" s="62">
        <f t="shared" si="14"/>
        <v>9</v>
      </c>
      <c r="AJ31" s="62">
        <f t="shared" si="3"/>
        <v>0</v>
      </c>
      <c r="AK31" s="62">
        <f t="shared" si="4"/>
        <v>0</v>
      </c>
      <c r="AL31" s="62">
        <f t="shared" si="5"/>
        <v>0</v>
      </c>
      <c r="AM31" s="62">
        <f t="shared" si="6"/>
        <v>0</v>
      </c>
      <c r="AN31" s="63">
        <f t="shared" si="7"/>
        <v>0</v>
      </c>
      <c r="AO31" s="65">
        <f t="shared" si="8"/>
        <v>31</v>
      </c>
      <c r="AQ31" s="99">
        <v>8</v>
      </c>
      <c r="AR31" s="100">
        <v>9</v>
      </c>
      <c r="AS31" s="100">
        <v>10</v>
      </c>
      <c r="AT31" s="100">
        <v>9</v>
      </c>
      <c r="AU31" s="94">
        <f t="shared" si="15"/>
        <v>9</v>
      </c>
      <c r="AV31" s="94"/>
      <c r="AW31" s="94">
        <v>1</v>
      </c>
      <c r="AX31" s="101">
        <v>1</v>
      </c>
      <c r="AY31" s="101">
        <f t="shared" si="18"/>
        <v>47</v>
      </c>
    </row>
    <row r="32" spans="1:51" ht="14.45" customHeight="1">
      <c r="A32" s="11" t="s">
        <v>11</v>
      </c>
      <c r="B32" s="129"/>
      <c r="C32" s="38" t="s">
        <v>5</v>
      </c>
      <c r="D32" s="39" t="s">
        <v>5</v>
      </c>
      <c r="E32" s="39" t="s">
        <v>5</v>
      </c>
      <c r="F32" s="160"/>
      <c r="G32" s="160"/>
      <c r="H32" s="39" t="s">
        <v>3</v>
      </c>
      <c r="I32" s="39"/>
      <c r="J32" s="144"/>
      <c r="K32" s="39" t="s">
        <v>5</v>
      </c>
      <c r="L32" s="39" t="s">
        <v>6</v>
      </c>
      <c r="M32" s="160"/>
      <c r="N32" s="160" t="s">
        <v>3</v>
      </c>
      <c r="O32" s="39"/>
      <c r="P32" s="39" t="s">
        <v>5</v>
      </c>
      <c r="Q32" s="39" t="s">
        <v>5</v>
      </c>
      <c r="R32" s="39" t="s">
        <v>3</v>
      </c>
      <c r="S32" s="39"/>
      <c r="T32" s="160" t="s">
        <v>6</v>
      </c>
      <c r="U32" s="160" t="s">
        <v>5</v>
      </c>
      <c r="V32" s="39" t="s">
        <v>5</v>
      </c>
      <c r="W32" s="39" t="s">
        <v>3</v>
      </c>
      <c r="X32" s="39"/>
      <c r="Y32" s="39" t="s">
        <v>6</v>
      </c>
      <c r="Z32" s="39" t="s">
        <v>5</v>
      </c>
      <c r="AA32" s="160" t="s">
        <v>5</v>
      </c>
      <c r="AB32" s="160"/>
      <c r="AC32" s="39" t="s">
        <v>5</v>
      </c>
      <c r="AD32" s="39" t="s">
        <v>5</v>
      </c>
      <c r="AE32" s="115" t="s">
        <v>3</v>
      </c>
      <c r="AF32" s="115" t="s">
        <v>3</v>
      </c>
      <c r="AG32" s="64">
        <f t="shared" si="12"/>
        <v>15</v>
      </c>
      <c r="AH32" s="62">
        <f t="shared" si="17"/>
        <v>6</v>
      </c>
      <c r="AI32" s="62">
        <f t="shared" si="14"/>
        <v>10</v>
      </c>
      <c r="AJ32" s="62">
        <f t="shared" si="3"/>
        <v>0</v>
      </c>
      <c r="AK32" s="62">
        <f t="shared" si="4"/>
        <v>0</v>
      </c>
      <c r="AL32" s="62">
        <f t="shared" si="5"/>
        <v>0</v>
      </c>
      <c r="AM32" s="62">
        <f t="shared" si="6"/>
        <v>0</v>
      </c>
      <c r="AN32" s="63">
        <f t="shared" si="7"/>
        <v>0</v>
      </c>
      <c r="AO32" s="65">
        <f t="shared" si="8"/>
        <v>31</v>
      </c>
      <c r="AQ32" s="99">
        <v>8</v>
      </c>
      <c r="AR32" s="100">
        <v>10</v>
      </c>
      <c r="AS32" s="100">
        <v>7</v>
      </c>
      <c r="AT32" s="100">
        <v>9</v>
      </c>
      <c r="AU32" s="94">
        <f t="shared" si="15"/>
        <v>10</v>
      </c>
      <c r="AV32" s="94"/>
      <c r="AW32" s="94">
        <v>3</v>
      </c>
      <c r="AX32" s="94"/>
      <c r="AY32" s="94">
        <f t="shared" si="18"/>
        <v>47</v>
      </c>
    </row>
    <row r="33" spans="1:51" ht="14.45" customHeight="1">
      <c r="A33" s="11" t="s">
        <v>10</v>
      </c>
      <c r="B33" s="129" t="s">
        <v>5</v>
      </c>
      <c r="C33" s="38" t="s">
        <v>3</v>
      </c>
      <c r="D33" s="39"/>
      <c r="E33" s="39" t="s">
        <v>5</v>
      </c>
      <c r="F33" s="160"/>
      <c r="G33" s="160" t="s">
        <v>6</v>
      </c>
      <c r="H33" s="39" t="s">
        <v>5</v>
      </c>
      <c r="I33" s="39" t="s">
        <v>5</v>
      </c>
      <c r="J33" s="144"/>
      <c r="K33" s="39"/>
      <c r="L33" s="39" t="s">
        <v>5</v>
      </c>
      <c r="M33" s="160" t="s">
        <v>5</v>
      </c>
      <c r="N33" s="160"/>
      <c r="O33" s="39" t="s">
        <v>3</v>
      </c>
      <c r="P33" s="39"/>
      <c r="Q33" s="39" t="s">
        <v>6</v>
      </c>
      <c r="R33" s="39" t="s">
        <v>5</v>
      </c>
      <c r="S33" s="39" t="s">
        <v>5</v>
      </c>
      <c r="T33" s="160"/>
      <c r="U33" s="160" t="s">
        <v>5</v>
      </c>
      <c r="V33" s="39" t="s">
        <v>73</v>
      </c>
      <c r="W33" s="39"/>
      <c r="X33" s="39" t="s">
        <v>3</v>
      </c>
      <c r="Y33" s="39" t="s">
        <v>3</v>
      </c>
      <c r="Z33" s="39"/>
      <c r="AA33" s="160" t="s">
        <v>5</v>
      </c>
      <c r="AB33" s="160" t="s">
        <v>69</v>
      </c>
      <c r="AC33" s="39" t="s">
        <v>69</v>
      </c>
      <c r="AD33" s="39" t="s">
        <v>6</v>
      </c>
      <c r="AE33" s="115" t="s">
        <v>3</v>
      </c>
      <c r="AF33" s="115" t="s">
        <v>3</v>
      </c>
      <c r="AG33" s="64">
        <f t="shared" si="12"/>
        <v>16</v>
      </c>
      <c r="AH33" s="62">
        <f t="shared" si="17"/>
        <v>6</v>
      </c>
      <c r="AI33" s="62">
        <f t="shared" si="14"/>
        <v>9</v>
      </c>
      <c r="AJ33" s="62">
        <f t="shared" si="3"/>
        <v>0</v>
      </c>
      <c r="AK33" s="62">
        <f t="shared" si="4"/>
        <v>0</v>
      </c>
      <c r="AL33" s="62">
        <f t="shared" si="5"/>
        <v>0</v>
      </c>
      <c r="AM33" s="62">
        <f t="shared" si="6"/>
        <v>0</v>
      </c>
      <c r="AN33" s="63">
        <f t="shared" si="7"/>
        <v>0</v>
      </c>
      <c r="AO33" s="65">
        <f t="shared" si="8"/>
        <v>31</v>
      </c>
      <c r="AQ33" s="99">
        <v>8</v>
      </c>
      <c r="AR33" s="100">
        <v>9</v>
      </c>
      <c r="AS33" s="100">
        <v>9</v>
      </c>
      <c r="AT33" s="100">
        <v>9</v>
      </c>
      <c r="AU33" s="94">
        <f t="shared" si="15"/>
        <v>9</v>
      </c>
      <c r="AV33" s="94"/>
      <c r="AW33" s="94">
        <v>2</v>
      </c>
      <c r="AX33" s="101">
        <v>1</v>
      </c>
      <c r="AY33" s="101">
        <f t="shared" si="18"/>
        <v>47</v>
      </c>
    </row>
    <row r="34" spans="1:51" ht="14.45" customHeight="1">
      <c r="A34" s="172" t="s">
        <v>8</v>
      </c>
      <c r="B34" s="132"/>
      <c r="C34" s="38" t="s">
        <v>5</v>
      </c>
      <c r="D34" s="37"/>
      <c r="E34" s="37" t="s">
        <v>6</v>
      </c>
      <c r="F34" s="163" t="s">
        <v>5</v>
      </c>
      <c r="G34" s="163" t="s">
        <v>3</v>
      </c>
      <c r="H34" s="39"/>
      <c r="I34" s="37" t="s">
        <v>5</v>
      </c>
      <c r="J34" s="147" t="s">
        <v>5</v>
      </c>
      <c r="K34" s="37" t="s">
        <v>3</v>
      </c>
      <c r="L34" s="37"/>
      <c r="M34" s="163" t="s">
        <v>5</v>
      </c>
      <c r="N34" s="163" t="s">
        <v>5</v>
      </c>
      <c r="O34" s="37" t="s">
        <v>69</v>
      </c>
      <c r="P34" s="37" t="s">
        <v>5</v>
      </c>
      <c r="Q34" s="37" t="s">
        <v>3</v>
      </c>
      <c r="R34" s="37"/>
      <c r="S34" s="37" t="s">
        <v>6</v>
      </c>
      <c r="T34" s="163" t="s">
        <v>5</v>
      </c>
      <c r="U34" s="163"/>
      <c r="V34" s="39" t="s">
        <v>6</v>
      </c>
      <c r="W34" s="37" t="s">
        <v>5</v>
      </c>
      <c r="X34" s="37" t="s">
        <v>3</v>
      </c>
      <c r="Y34" s="37"/>
      <c r="Z34" s="37" t="s">
        <v>5</v>
      </c>
      <c r="AA34" s="163"/>
      <c r="AB34" s="163" t="s">
        <v>3</v>
      </c>
      <c r="AC34" s="37" t="s">
        <v>3</v>
      </c>
      <c r="AD34" s="37"/>
      <c r="AE34" s="118" t="s">
        <v>6</v>
      </c>
      <c r="AF34" s="118" t="s">
        <v>5</v>
      </c>
      <c r="AG34" s="64">
        <f t="shared" si="12"/>
        <v>16</v>
      </c>
      <c r="AH34" s="62">
        <f t="shared" si="17"/>
        <v>6</v>
      </c>
      <c r="AI34" s="62">
        <f t="shared" si="14"/>
        <v>9</v>
      </c>
      <c r="AJ34" s="62">
        <f t="shared" si="3"/>
        <v>0</v>
      </c>
      <c r="AK34" s="62">
        <f t="shared" si="4"/>
        <v>0</v>
      </c>
      <c r="AL34" s="62">
        <f t="shared" si="5"/>
        <v>0</v>
      </c>
      <c r="AM34" s="62">
        <f t="shared" si="6"/>
        <v>0</v>
      </c>
      <c r="AN34" s="63">
        <f t="shared" si="7"/>
        <v>0</v>
      </c>
      <c r="AO34" s="65">
        <f t="shared" si="8"/>
        <v>31</v>
      </c>
      <c r="AQ34" s="99">
        <v>8</v>
      </c>
      <c r="AR34" s="100">
        <v>9</v>
      </c>
      <c r="AS34" s="100">
        <v>9</v>
      </c>
      <c r="AT34" s="100">
        <v>10</v>
      </c>
      <c r="AU34" s="94">
        <f t="shared" si="15"/>
        <v>9</v>
      </c>
      <c r="AV34" s="94"/>
      <c r="AW34" s="94">
        <v>1</v>
      </c>
      <c r="AX34" s="101">
        <v>1</v>
      </c>
      <c r="AY34" s="101">
        <f t="shared" si="18"/>
        <v>47</v>
      </c>
    </row>
    <row r="35" spans="1:51" ht="14.45" customHeight="1">
      <c r="A35" s="18" t="s">
        <v>7</v>
      </c>
      <c r="B35" s="132"/>
      <c r="C35" s="119" t="s">
        <v>6</v>
      </c>
      <c r="D35" s="37" t="s">
        <v>5</v>
      </c>
      <c r="E35" s="37" t="s">
        <v>3</v>
      </c>
      <c r="F35" s="163"/>
      <c r="G35" s="163"/>
      <c r="H35" s="37" t="s">
        <v>5</v>
      </c>
      <c r="I35" s="37" t="s">
        <v>5</v>
      </c>
      <c r="J35" s="147" t="s">
        <v>3</v>
      </c>
      <c r="K35" s="37"/>
      <c r="L35" s="37" t="s">
        <v>5</v>
      </c>
      <c r="M35" s="163" t="s">
        <v>5</v>
      </c>
      <c r="N35" s="163"/>
      <c r="O35" s="37" t="s">
        <v>3</v>
      </c>
      <c r="P35" s="37" t="s">
        <v>3</v>
      </c>
      <c r="Q35" s="37"/>
      <c r="R35" s="37" t="s">
        <v>5</v>
      </c>
      <c r="S35" s="37" t="s">
        <v>5</v>
      </c>
      <c r="T35" s="163" t="s">
        <v>5</v>
      </c>
      <c r="U35" s="163"/>
      <c r="V35" s="37" t="s">
        <v>5</v>
      </c>
      <c r="W35" s="37" t="s">
        <v>5</v>
      </c>
      <c r="X35" s="37" t="s">
        <v>6</v>
      </c>
      <c r="Y35" s="37" t="s">
        <v>3</v>
      </c>
      <c r="Z35" s="37"/>
      <c r="AA35" s="163" t="s">
        <v>6</v>
      </c>
      <c r="AB35" s="163" t="s">
        <v>5</v>
      </c>
      <c r="AC35" s="37" t="s">
        <v>6</v>
      </c>
      <c r="AD35" s="37" t="s">
        <v>3</v>
      </c>
      <c r="AE35" s="118"/>
      <c r="AF35" s="118" t="s">
        <v>5</v>
      </c>
      <c r="AG35" s="64">
        <f t="shared" si="12"/>
        <v>16</v>
      </c>
      <c r="AH35" s="62">
        <f t="shared" si="17"/>
        <v>6</v>
      </c>
      <c r="AI35" s="62">
        <f t="shared" si="14"/>
        <v>9</v>
      </c>
      <c r="AJ35" s="62">
        <f t="shared" si="3"/>
        <v>0</v>
      </c>
      <c r="AK35" s="62">
        <f t="shared" si="4"/>
        <v>0</v>
      </c>
      <c r="AL35" s="62">
        <f t="shared" si="5"/>
        <v>0</v>
      </c>
      <c r="AM35" s="62">
        <f t="shared" si="6"/>
        <v>0</v>
      </c>
      <c r="AN35" s="63">
        <f t="shared" si="7"/>
        <v>0</v>
      </c>
      <c r="AO35" s="65">
        <f t="shared" si="8"/>
        <v>31</v>
      </c>
      <c r="AQ35" s="99">
        <v>8</v>
      </c>
      <c r="AR35" s="100">
        <v>9</v>
      </c>
      <c r="AS35" s="100">
        <v>10</v>
      </c>
      <c r="AT35" s="100">
        <v>9</v>
      </c>
      <c r="AU35" s="94">
        <f t="shared" si="15"/>
        <v>9</v>
      </c>
      <c r="AV35" s="94"/>
      <c r="AW35" s="94">
        <v>1</v>
      </c>
      <c r="AX35" s="100">
        <v>1</v>
      </c>
      <c r="AY35" s="100">
        <f t="shared" si="18"/>
        <v>47</v>
      </c>
    </row>
    <row r="36" spans="1:51" ht="14.45" customHeight="1" thickBot="1">
      <c r="A36" s="60" t="s">
        <v>48</v>
      </c>
      <c r="B36" s="133"/>
      <c r="C36" s="32" t="s">
        <v>5</v>
      </c>
      <c r="D36" s="32" t="s">
        <v>3</v>
      </c>
      <c r="E36" s="32"/>
      <c r="F36" s="164" t="s">
        <v>3</v>
      </c>
      <c r="G36" s="164"/>
      <c r="H36" s="32" t="s">
        <v>5</v>
      </c>
      <c r="I36" s="32" t="s">
        <v>6</v>
      </c>
      <c r="J36" s="148"/>
      <c r="K36" s="32" t="s">
        <v>3</v>
      </c>
      <c r="L36" s="32"/>
      <c r="M36" s="164" t="s">
        <v>6</v>
      </c>
      <c r="N36" s="164" t="s">
        <v>5</v>
      </c>
      <c r="O36" s="32" t="s">
        <v>5</v>
      </c>
      <c r="P36" s="32" t="s">
        <v>3</v>
      </c>
      <c r="Q36" s="32"/>
      <c r="R36" s="32" t="s">
        <v>5</v>
      </c>
      <c r="S36" s="32" t="s">
        <v>3</v>
      </c>
      <c r="T36" s="164"/>
      <c r="U36" s="164" t="s">
        <v>5</v>
      </c>
      <c r="V36" s="32" t="s">
        <v>3</v>
      </c>
      <c r="W36" s="32"/>
      <c r="X36" s="32" t="s">
        <v>5</v>
      </c>
      <c r="Y36" s="32" t="s">
        <v>5</v>
      </c>
      <c r="Z36" s="32" t="s">
        <v>5</v>
      </c>
      <c r="AA36" s="164"/>
      <c r="AB36" s="164"/>
      <c r="AC36" s="32" t="s">
        <v>5</v>
      </c>
      <c r="AD36" s="32" t="s">
        <v>5</v>
      </c>
      <c r="AE36" s="120" t="s">
        <v>5</v>
      </c>
      <c r="AF36" s="120" t="s">
        <v>6</v>
      </c>
      <c r="AG36" s="66">
        <f t="shared" si="12"/>
        <v>15</v>
      </c>
      <c r="AH36" s="67">
        <f t="shared" si="17"/>
        <v>6</v>
      </c>
      <c r="AI36" s="67">
        <f t="shared" si="14"/>
        <v>10</v>
      </c>
      <c r="AJ36" s="67">
        <f t="shared" si="3"/>
        <v>0</v>
      </c>
      <c r="AK36" s="67">
        <f t="shared" si="4"/>
        <v>0</v>
      </c>
      <c r="AL36" s="67">
        <f t="shared" si="5"/>
        <v>0</v>
      </c>
      <c r="AM36" s="67">
        <f t="shared" si="6"/>
        <v>0</v>
      </c>
      <c r="AN36" s="68">
        <f t="shared" si="7"/>
        <v>0</v>
      </c>
      <c r="AO36" s="69">
        <f t="shared" si="8"/>
        <v>31</v>
      </c>
      <c r="AQ36" s="102">
        <v>8</v>
      </c>
      <c r="AR36" s="103">
        <v>9</v>
      </c>
      <c r="AS36" s="103">
        <v>9</v>
      </c>
      <c r="AT36" s="103">
        <v>9</v>
      </c>
      <c r="AU36" s="95">
        <f t="shared" si="15"/>
        <v>10</v>
      </c>
      <c r="AV36" s="95"/>
      <c r="AW36" s="95">
        <v>2</v>
      </c>
      <c r="AX36" s="103"/>
      <c r="AY36" s="103">
        <f t="shared" si="18"/>
        <v>47</v>
      </c>
    </row>
    <row r="37" spans="1:51" ht="14.45" customHeight="1">
      <c r="A37" s="31" t="s">
        <v>4</v>
      </c>
      <c r="B37" s="134">
        <f t="shared" ref="B37:AF37" si="19">COUNTIF(B5:B36,"D")+COUNTIF(B5:B36,"D1")+COUNTIF(B5:B36,"D2")</f>
        <v>7</v>
      </c>
      <c r="C37" s="30">
        <f t="shared" si="19"/>
        <v>20</v>
      </c>
      <c r="D37" s="30">
        <f t="shared" si="19"/>
        <v>21</v>
      </c>
      <c r="E37" s="30">
        <f t="shared" si="19"/>
        <v>18</v>
      </c>
      <c r="F37" s="165">
        <f t="shared" si="19"/>
        <v>11</v>
      </c>
      <c r="G37" s="165">
        <f t="shared" si="19"/>
        <v>12</v>
      </c>
      <c r="H37" s="30">
        <f t="shared" si="19"/>
        <v>23</v>
      </c>
      <c r="I37" s="30">
        <f t="shared" si="19"/>
        <v>20</v>
      </c>
      <c r="J37" s="149">
        <f t="shared" si="19"/>
        <v>7</v>
      </c>
      <c r="K37" s="30">
        <f t="shared" si="19"/>
        <v>21</v>
      </c>
      <c r="L37" s="30">
        <f t="shared" si="19"/>
        <v>20</v>
      </c>
      <c r="M37" s="165">
        <f t="shared" si="19"/>
        <v>12</v>
      </c>
      <c r="N37" s="165">
        <f t="shared" si="19"/>
        <v>10</v>
      </c>
      <c r="O37" s="30">
        <f t="shared" si="19"/>
        <v>22</v>
      </c>
      <c r="P37" s="30">
        <f t="shared" si="19"/>
        <v>21</v>
      </c>
      <c r="Q37" s="30">
        <f t="shared" si="19"/>
        <v>20</v>
      </c>
      <c r="R37" s="30">
        <f t="shared" si="19"/>
        <v>23</v>
      </c>
      <c r="S37" s="30">
        <f t="shared" si="19"/>
        <v>20</v>
      </c>
      <c r="T37" s="165">
        <f t="shared" si="19"/>
        <v>12</v>
      </c>
      <c r="U37" s="165">
        <f t="shared" si="19"/>
        <v>12</v>
      </c>
      <c r="V37" s="30">
        <f t="shared" si="19"/>
        <v>23</v>
      </c>
      <c r="W37" s="30">
        <f t="shared" si="19"/>
        <v>20</v>
      </c>
      <c r="X37" s="30">
        <f t="shared" si="19"/>
        <v>22</v>
      </c>
      <c r="Y37" s="30">
        <f t="shared" si="19"/>
        <v>22</v>
      </c>
      <c r="Z37" s="30">
        <f t="shared" si="19"/>
        <v>21</v>
      </c>
      <c r="AA37" s="165">
        <f t="shared" si="19"/>
        <v>11</v>
      </c>
      <c r="AB37" s="165">
        <f t="shared" si="19"/>
        <v>12</v>
      </c>
      <c r="AC37" s="30">
        <f t="shared" si="19"/>
        <v>23</v>
      </c>
      <c r="AD37" s="30">
        <f t="shared" si="19"/>
        <v>22</v>
      </c>
      <c r="AE37" s="30">
        <f t="shared" ref="AE37" si="20">COUNTIF(AE5:AE36,"D")+COUNTIF(AE5:AE36,"D1")+COUNTIF(AE5:AE36,"D2")</f>
        <v>21</v>
      </c>
      <c r="AF37" s="30">
        <f t="shared" si="19"/>
        <v>21</v>
      </c>
      <c r="AG37" s="29">
        <f t="shared" ref="AG37:AO37" si="21">SUM(AG5:AG36)</f>
        <v>550</v>
      </c>
      <c r="AH37" s="29" t="s">
        <v>51</v>
      </c>
      <c r="AI37" s="29">
        <f t="shared" si="21"/>
        <v>311</v>
      </c>
      <c r="AJ37" s="29">
        <f t="shared" si="21"/>
        <v>0</v>
      </c>
      <c r="AK37" s="28">
        <f t="shared" si="21"/>
        <v>0</v>
      </c>
      <c r="AL37" s="27">
        <f t="shared" si="21"/>
        <v>0</v>
      </c>
      <c r="AM37" s="27">
        <f t="shared" si="21"/>
        <v>0</v>
      </c>
      <c r="AN37" s="26">
        <f t="shared" si="21"/>
        <v>0</v>
      </c>
      <c r="AO37" s="25">
        <f t="shared" si="21"/>
        <v>992</v>
      </c>
    </row>
    <row r="38" spans="1:51" ht="14.45" customHeight="1" thickBot="1">
      <c r="A38" s="18" t="s">
        <v>3</v>
      </c>
      <c r="B38" s="135">
        <f t="shared" ref="B38:AF38" si="22">COUNTIF(B5:B36,"N")+COUNTIF(B5:B36,"N2")</f>
        <v>3</v>
      </c>
      <c r="C38" s="24">
        <f t="shared" si="22"/>
        <v>5</v>
      </c>
      <c r="D38" s="24">
        <f t="shared" si="22"/>
        <v>5</v>
      </c>
      <c r="E38" s="24">
        <f t="shared" si="22"/>
        <v>4</v>
      </c>
      <c r="F38" s="166">
        <f t="shared" si="22"/>
        <v>3</v>
      </c>
      <c r="G38" s="166">
        <f t="shared" si="22"/>
        <v>3</v>
      </c>
      <c r="H38" s="24">
        <f t="shared" si="22"/>
        <v>5</v>
      </c>
      <c r="I38" s="24">
        <f t="shared" si="22"/>
        <v>5</v>
      </c>
      <c r="J38" s="135">
        <f t="shared" si="22"/>
        <v>3</v>
      </c>
      <c r="K38" s="24">
        <f t="shared" si="22"/>
        <v>5</v>
      </c>
      <c r="L38" s="24">
        <f t="shared" si="22"/>
        <v>4</v>
      </c>
      <c r="M38" s="166">
        <f t="shared" si="22"/>
        <v>3</v>
      </c>
      <c r="N38" s="166">
        <f t="shared" si="22"/>
        <v>3</v>
      </c>
      <c r="O38" s="24">
        <f t="shared" si="22"/>
        <v>5</v>
      </c>
      <c r="P38" s="24">
        <f t="shared" si="22"/>
        <v>5</v>
      </c>
      <c r="Q38" s="24">
        <f t="shared" si="22"/>
        <v>5</v>
      </c>
      <c r="R38" s="24">
        <f t="shared" si="22"/>
        <v>5</v>
      </c>
      <c r="S38" s="24">
        <f t="shared" si="22"/>
        <v>4</v>
      </c>
      <c r="T38" s="166">
        <f t="shared" si="22"/>
        <v>3</v>
      </c>
      <c r="U38" s="166">
        <f t="shared" si="22"/>
        <v>3</v>
      </c>
      <c r="V38" s="24">
        <f t="shared" si="22"/>
        <v>5</v>
      </c>
      <c r="W38" s="24">
        <f t="shared" si="22"/>
        <v>5</v>
      </c>
      <c r="X38" s="24">
        <f t="shared" si="22"/>
        <v>5</v>
      </c>
      <c r="Y38" s="24">
        <f t="shared" si="22"/>
        <v>5</v>
      </c>
      <c r="Z38" s="24">
        <f t="shared" si="22"/>
        <v>4</v>
      </c>
      <c r="AA38" s="166">
        <f t="shared" si="22"/>
        <v>3</v>
      </c>
      <c r="AB38" s="166">
        <f t="shared" si="22"/>
        <v>3</v>
      </c>
      <c r="AC38" s="24">
        <f t="shared" si="22"/>
        <v>5</v>
      </c>
      <c r="AD38" s="24">
        <f t="shared" si="22"/>
        <v>5</v>
      </c>
      <c r="AE38" s="24">
        <f t="shared" ref="AE38" si="23">COUNTIF(AE5:AE36,"N")+COUNTIF(AE5:AE36,"N2")</f>
        <v>5</v>
      </c>
      <c r="AF38" s="24">
        <f t="shared" si="22"/>
        <v>5</v>
      </c>
      <c r="AG38" s="23"/>
      <c r="AH38" s="22">
        <f>SUM(B38:AF38)</f>
        <v>131</v>
      </c>
      <c r="AI38" s="21"/>
      <c r="AJ38" s="272"/>
      <c r="AK38" s="272"/>
      <c r="AL38" s="272"/>
      <c r="AM38" s="20"/>
      <c r="AN38" s="20"/>
      <c r="AO38" s="19">
        <f>SUM(AG37:AN37)</f>
        <v>861</v>
      </c>
    </row>
    <row r="39" spans="1:51" ht="14.45" customHeight="1" thickBot="1">
      <c r="A39" s="18" t="s">
        <v>2</v>
      </c>
      <c r="B39" s="136">
        <f t="shared" ref="B39:AF39" si="24">COUNTIF(B5:B36,"교")+COUNTIF(B5:B36,"출")+COUNTIF(B5:B36,"연")+COUNTIF(B5:B36,"반")</f>
        <v>0</v>
      </c>
      <c r="C39" s="17">
        <f t="shared" si="24"/>
        <v>0</v>
      </c>
      <c r="D39" s="17">
        <f t="shared" si="24"/>
        <v>0</v>
      </c>
      <c r="E39" s="17">
        <f t="shared" si="24"/>
        <v>0</v>
      </c>
      <c r="F39" s="167">
        <f t="shared" si="24"/>
        <v>0</v>
      </c>
      <c r="G39" s="167">
        <f t="shared" si="24"/>
        <v>0</v>
      </c>
      <c r="H39" s="17">
        <f t="shared" si="24"/>
        <v>0</v>
      </c>
      <c r="I39" s="17">
        <f t="shared" si="24"/>
        <v>0</v>
      </c>
      <c r="J39" s="150">
        <f t="shared" si="24"/>
        <v>0</v>
      </c>
      <c r="K39" s="17">
        <f t="shared" si="24"/>
        <v>0</v>
      </c>
      <c r="L39" s="17">
        <f t="shared" si="24"/>
        <v>0</v>
      </c>
      <c r="M39" s="167">
        <f t="shared" si="24"/>
        <v>0</v>
      </c>
      <c r="N39" s="167">
        <f t="shared" si="24"/>
        <v>0</v>
      </c>
      <c r="O39" s="17">
        <f t="shared" si="24"/>
        <v>0</v>
      </c>
      <c r="P39" s="17">
        <f t="shared" si="24"/>
        <v>0</v>
      </c>
      <c r="Q39" s="17">
        <f t="shared" si="24"/>
        <v>0</v>
      </c>
      <c r="R39" s="17">
        <f t="shared" si="24"/>
        <v>0</v>
      </c>
      <c r="S39" s="17">
        <f t="shared" si="24"/>
        <v>0</v>
      </c>
      <c r="T39" s="167">
        <f t="shared" si="24"/>
        <v>0</v>
      </c>
      <c r="U39" s="167">
        <f t="shared" si="24"/>
        <v>0</v>
      </c>
      <c r="V39" s="17">
        <f t="shared" si="24"/>
        <v>0</v>
      </c>
      <c r="W39" s="17">
        <f t="shared" si="24"/>
        <v>0</v>
      </c>
      <c r="X39" s="17">
        <f t="shared" si="24"/>
        <v>0</v>
      </c>
      <c r="Y39" s="17">
        <f t="shared" si="24"/>
        <v>0</v>
      </c>
      <c r="Z39" s="17">
        <f t="shared" si="24"/>
        <v>0</v>
      </c>
      <c r="AA39" s="167">
        <f t="shared" si="24"/>
        <v>0</v>
      </c>
      <c r="AB39" s="167">
        <f t="shared" si="24"/>
        <v>0</v>
      </c>
      <c r="AC39" s="17">
        <f t="shared" si="24"/>
        <v>0</v>
      </c>
      <c r="AD39" s="17">
        <f t="shared" si="24"/>
        <v>0</v>
      </c>
      <c r="AE39" s="17">
        <f t="shared" ref="AE39" si="25">COUNTIF(AE5:AE36,"교")+COUNTIF(AE5:AE36,"출")+COUNTIF(AE5:AE36,"연")+COUNTIF(AE5:AE36,"반")</f>
        <v>0</v>
      </c>
      <c r="AF39" s="17">
        <f t="shared" si="24"/>
        <v>0</v>
      </c>
      <c r="AG39" s="16"/>
      <c r="AH39" s="73"/>
      <c r="AI39" s="15"/>
      <c r="AJ39" s="273">
        <f>SUM(B39:AF39)</f>
        <v>0</v>
      </c>
      <c r="AK39" s="274"/>
      <c r="AL39" s="275"/>
      <c r="AM39" s="14"/>
      <c r="AN39" s="13"/>
      <c r="AO39" s="12"/>
      <c r="AP39" s="3"/>
      <c r="AQ39" s="3"/>
      <c r="AR39" s="3"/>
      <c r="AS39" s="3"/>
      <c r="AT39" s="3"/>
    </row>
    <row r="40" spans="1:51" ht="14.45" customHeight="1" thickBot="1">
      <c r="A40" s="11" t="s">
        <v>1</v>
      </c>
      <c r="B40" s="137">
        <f t="shared" ref="B40:AF40" si="26">COUNTIF(B5:B36,"청")+COUNTIF(B5:B36,"병")+COUNTIF(B5:B36,"코")</f>
        <v>0</v>
      </c>
      <c r="C40" s="10">
        <f t="shared" si="26"/>
        <v>0</v>
      </c>
      <c r="D40" s="10">
        <f t="shared" si="26"/>
        <v>0</v>
      </c>
      <c r="E40" s="10">
        <f t="shared" si="26"/>
        <v>0</v>
      </c>
      <c r="F40" s="168">
        <f t="shared" si="26"/>
        <v>0</v>
      </c>
      <c r="G40" s="168">
        <f t="shared" si="26"/>
        <v>0</v>
      </c>
      <c r="H40" s="10">
        <f t="shared" si="26"/>
        <v>0</v>
      </c>
      <c r="I40" s="10">
        <f t="shared" si="26"/>
        <v>0</v>
      </c>
      <c r="J40" s="151">
        <f t="shared" si="26"/>
        <v>0</v>
      </c>
      <c r="K40" s="10">
        <f t="shared" si="26"/>
        <v>0</v>
      </c>
      <c r="L40" s="10">
        <f t="shared" si="26"/>
        <v>0</v>
      </c>
      <c r="M40" s="168">
        <f t="shared" si="26"/>
        <v>0</v>
      </c>
      <c r="N40" s="168">
        <f t="shared" si="26"/>
        <v>0</v>
      </c>
      <c r="O40" s="10">
        <f t="shared" si="26"/>
        <v>0</v>
      </c>
      <c r="P40" s="10">
        <f t="shared" si="26"/>
        <v>0</v>
      </c>
      <c r="Q40" s="10">
        <f t="shared" si="26"/>
        <v>0</v>
      </c>
      <c r="R40" s="10">
        <f t="shared" si="26"/>
        <v>0</v>
      </c>
      <c r="S40" s="10">
        <f t="shared" si="26"/>
        <v>0</v>
      </c>
      <c r="T40" s="168">
        <f t="shared" si="26"/>
        <v>0</v>
      </c>
      <c r="U40" s="168">
        <f t="shared" si="26"/>
        <v>0</v>
      </c>
      <c r="V40" s="10">
        <f t="shared" si="26"/>
        <v>0</v>
      </c>
      <c r="W40" s="10">
        <f t="shared" si="26"/>
        <v>0</v>
      </c>
      <c r="X40" s="10">
        <f t="shared" si="26"/>
        <v>0</v>
      </c>
      <c r="Y40" s="10">
        <f t="shared" si="26"/>
        <v>0</v>
      </c>
      <c r="Z40" s="10">
        <f t="shared" si="26"/>
        <v>0</v>
      </c>
      <c r="AA40" s="168">
        <f t="shared" si="26"/>
        <v>0</v>
      </c>
      <c r="AB40" s="168">
        <f t="shared" si="26"/>
        <v>0</v>
      </c>
      <c r="AC40" s="10">
        <f t="shared" si="26"/>
        <v>0</v>
      </c>
      <c r="AD40" s="10">
        <f t="shared" si="26"/>
        <v>0</v>
      </c>
      <c r="AE40" s="10">
        <f t="shared" ref="AE40" si="27">COUNTIF(AE5:AE36,"청")+COUNTIF(AE5:AE36,"병")+COUNTIF(AE5:AE36,"코")</f>
        <v>0</v>
      </c>
      <c r="AF40" s="10">
        <f t="shared" si="26"/>
        <v>0</v>
      </c>
      <c r="AG40" s="263">
        <f>SUM(B40:AF40)</f>
        <v>0</v>
      </c>
      <c r="AH40" s="264"/>
      <c r="AI40" s="264"/>
      <c r="AJ40" s="265" t="s">
        <v>42</v>
      </c>
      <c r="AK40" s="266"/>
      <c r="AL40" s="266"/>
      <c r="AM40" s="267"/>
      <c r="AN40" s="268"/>
      <c r="AO40" s="9"/>
      <c r="AP40" s="3"/>
      <c r="AQ40" s="3"/>
      <c r="AR40" s="3"/>
      <c r="AS40" s="3"/>
      <c r="AT40" s="3"/>
    </row>
    <row r="41" spans="1:51" ht="14.45" customHeight="1" thickBot="1">
      <c r="A41" s="8" t="s">
        <v>0</v>
      </c>
      <c r="B41" s="125">
        <f t="shared" ref="B41:AF41" si="28">COUNTIF(B5:B36,"")</f>
        <v>22</v>
      </c>
      <c r="C41" s="7">
        <f t="shared" si="28"/>
        <v>7</v>
      </c>
      <c r="D41" s="7">
        <f t="shared" si="28"/>
        <v>6</v>
      </c>
      <c r="E41" s="7">
        <f t="shared" si="28"/>
        <v>10</v>
      </c>
      <c r="F41" s="153">
        <f t="shared" si="28"/>
        <v>18</v>
      </c>
      <c r="G41" s="153">
        <f t="shared" si="28"/>
        <v>17</v>
      </c>
      <c r="H41" s="7">
        <f t="shared" si="28"/>
        <v>4</v>
      </c>
      <c r="I41" s="7">
        <f t="shared" si="28"/>
        <v>7</v>
      </c>
      <c r="J41" s="140">
        <f t="shared" si="28"/>
        <v>22</v>
      </c>
      <c r="K41" s="7">
        <f t="shared" si="28"/>
        <v>6</v>
      </c>
      <c r="L41" s="7">
        <f t="shared" si="28"/>
        <v>8</v>
      </c>
      <c r="M41" s="153">
        <f t="shared" si="28"/>
        <v>17</v>
      </c>
      <c r="N41" s="153">
        <f t="shared" si="28"/>
        <v>19</v>
      </c>
      <c r="O41" s="7">
        <f t="shared" si="28"/>
        <v>5</v>
      </c>
      <c r="P41" s="7">
        <f t="shared" si="28"/>
        <v>6</v>
      </c>
      <c r="Q41" s="7">
        <f t="shared" si="28"/>
        <v>7</v>
      </c>
      <c r="R41" s="7">
        <f t="shared" si="28"/>
        <v>4</v>
      </c>
      <c r="S41" s="7">
        <f t="shared" si="28"/>
        <v>8</v>
      </c>
      <c r="T41" s="153">
        <f t="shared" si="28"/>
        <v>17</v>
      </c>
      <c r="U41" s="153">
        <f t="shared" si="28"/>
        <v>17</v>
      </c>
      <c r="V41" s="7">
        <f t="shared" si="28"/>
        <v>4</v>
      </c>
      <c r="W41" s="7">
        <f t="shared" si="28"/>
        <v>7</v>
      </c>
      <c r="X41" s="7">
        <f t="shared" si="28"/>
        <v>5</v>
      </c>
      <c r="Y41" s="7">
        <f t="shared" si="28"/>
        <v>5</v>
      </c>
      <c r="Z41" s="7">
        <f t="shared" si="28"/>
        <v>7</v>
      </c>
      <c r="AA41" s="153">
        <f t="shared" si="28"/>
        <v>18</v>
      </c>
      <c r="AB41" s="153">
        <f t="shared" si="28"/>
        <v>17</v>
      </c>
      <c r="AC41" s="7">
        <f t="shared" si="28"/>
        <v>4</v>
      </c>
      <c r="AD41" s="7">
        <f t="shared" si="28"/>
        <v>5</v>
      </c>
      <c r="AE41" s="7">
        <f t="shared" ref="AE41" si="29">COUNTIF(AE5:AE36,"")</f>
        <v>6</v>
      </c>
      <c r="AF41" s="7">
        <f t="shared" si="28"/>
        <v>6</v>
      </c>
      <c r="AG41" s="6"/>
      <c r="AH41" s="5"/>
      <c r="AI41" s="4">
        <f>SUM(B41:AF41)</f>
        <v>311</v>
      </c>
      <c r="AJ41" s="269"/>
      <c r="AK41" s="270"/>
      <c r="AL41" s="270"/>
      <c r="AM41" s="270"/>
      <c r="AN41" s="271"/>
      <c r="AO41" s="72">
        <f>SUM(B37:AF37)</f>
        <v>550</v>
      </c>
      <c r="AP41" s="3"/>
      <c r="AQ41" s="3"/>
      <c r="AR41" s="3"/>
      <c r="AS41" s="3"/>
      <c r="AT41" s="3"/>
    </row>
    <row r="42" spans="1:51">
      <c r="B42" s="138">
        <v>1</v>
      </c>
      <c r="C42" s="2">
        <v>2</v>
      </c>
      <c r="D42" s="2">
        <v>3</v>
      </c>
      <c r="E42" s="2">
        <v>4</v>
      </c>
      <c r="F42" s="169">
        <v>5</v>
      </c>
      <c r="G42" s="169">
        <v>6</v>
      </c>
      <c r="H42" s="2">
        <v>7</v>
      </c>
      <c r="I42" s="2">
        <v>8</v>
      </c>
      <c r="J42" s="138">
        <v>9</v>
      </c>
      <c r="K42" s="2">
        <v>10</v>
      </c>
      <c r="L42" s="2">
        <v>11</v>
      </c>
      <c r="M42" s="169">
        <v>12</v>
      </c>
      <c r="N42" s="169">
        <v>13</v>
      </c>
      <c r="O42" s="2">
        <v>14</v>
      </c>
      <c r="P42" s="2">
        <v>15</v>
      </c>
      <c r="Q42" s="2">
        <v>16</v>
      </c>
      <c r="R42" s="2">
        <v>17</v>
      </c>
      <c r="S42" s="2">
        <v>18</v>
      </c>
      <c r="T42" s="169">
        <v>19</v>
      </c>
      <c r="U42" s="169">
        <v>20</v>
      </c>
      <c r="V42" s="2">
        <v>21</v>
      </c>
      <c r="W42" s="2">
        <v>22</v>
      </c>
      <c r="X42" s="2">
        <v>23</v>
      </c>
      <c r="Y42" s="2">
        <v>24</v>
      </c>
      <c r="Z42" s="2">
        <v>25</v>
      </c>
      <c r="AA42" s="169">
        <v>26</v>
      </c>
      <c r="AB42" s="169">
        <v>27</v>
      </c>
      <c r="AC42" s="2">
        <v>28</v>
      </c>
      <c r="AD42" s="2">
        <v>29</v>
      </c>
      <c r="AE42" s="2">
        <v>30</v>
      </c>
      <c r="AF42" s="2">
        <v>31</v>
      </c>
    </row>
  </sheetData>
  <mergeCells count="16"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  <mergeCell ref="AW3:AW4"/>
    <mergeCell ref="AX3:AX4"/>
    <mergeCell ref="AY3:AY4"/>
    <mergeCell ref="AG40:AI40"/>
    <mergeCell ref="AJ40:AN41"/>
    <mergeCell ref="AJ38:AL38"/>
    <mergeCell ref="AJ39:AL39"/>
  </mergeCells>
  <phoneticPr fontId="2" type="noConversion"/>
  <pageMargins left="0.88" right="0.13" top="0.12" bottom="0.12" header="0.12" footer="0.12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Normal="100" zoomScaleSheetLayoutView="75" workbookViewId="0">
      <selection activeCell="AC23" sqref="AC23"/>
    </sheetView>
  </sheetViews>
  <sheetFormatPr defaultColWidth="3.875" defaultRowHeight="16.5"/>
  <cols>
    <col min="1" max="1" width="8.25" style="1" customWidth="1"/>
    <col min="2" max="2" width="3" style="201" customWidth="1"/>
    <col min="3" max="5" width="3" style="2" customWidth="1"/>
    <col min="6" max="7" width="3" style="169" customWidth="1"/>
    <col min="8" max="9" width="3" style="2" customWidth="1"/>
    <col min="10" max="10" width="3" style="201" customWidth="1"/>
    <col min="11" max="12" width="3" style="2" customWidth="1"/>
    <col min="13" max="14" width="3" style="169" customWidth="1"/>
    <col min="15" max="19" width="3" style="2" customWidth="1"/>
    <col min="20" max="21" width="3" style="169" customWidth="1"/>
    <col min="22" max="26" width="3" style="2" customWidth="1"/>
    <col min="27" max="28" width="3" style="169" customWidth="1"/>
    <col min="29" max="32" width="3" style="2" customWidth="1"/>
    <col min="33" max="33" width="3.125" style="1" customWidth="1"/>
    <col min="34" max="34" width="3.2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16384" width="3.875" style="1"/>
  </cols>
  <sheetData>
    <row r="1" spans="1:53" ht="8.25" customHeight="1">
      <c r="A1" s="276" t="s">
        <v>159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19"/>
    </row>
    <row r="2" spans="1:53" ht="22.5" customHeight="1" thickBo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7"/>
      <c r="AH2" s="277"/>
      <c r="AI2" s="277"/>
      <c r="AJ2" s="277"/>
      <c r="AK2" s="277"/>
      <c r="AL2" s="277"/>
      <c r="AM2" s="277"/>
      <c r="AN2" s="276"/>
      <c r="AO2" s="276"/>
      <c r="AP2" s="277"/>
      <c r="AQ2" s="220"/>
      <c r="AS2" t="s">
        <v>99</v>
      </c>
      <c r="AT2"/>
      <c r="AU2"/>
      <c r="AV2"/>
      <c r="AW2"/>
      <c r="AX2"/>
      <c r="AY2"/>
      <c r="AZ2"/>
      <c r="BA2"/>
    </row>
    <row r="3" spans="1:53" ht="15" customHeight="1">
      <c r="A3" s="279" t="s">
        <v>41</v>
      </c>
      <c r="B3" s="202">
        <v>1</v>
      </c>
      <c r="C3" s="49">
        <v>2</v>
      </c>
      <c r="D3" s="49">
        <v>3</v>
      </c>
      <c r="E3" s="49">
        <v>4</v>
      </c>
      <c r="F3" s="152">
        <v>5</v>
      </c>
      <c r="G3" s="152">
        <v>6</v>
      </c>
      <c r="H3" s="49">
        <v>7</v>
      </c>
      <c r="I3" s="49">
        <v>8</v>
      </c>
      <c r="J3" s="185">
        <v>9</v>
      </c>
      <c r="K3" s="49">
        <v>10</v>
      </c>
      <c r="L3" s="49">
        <v>11</v>
      </c>
      <c r="M3" s="152">
        <v>12</v>
      </c>
      <c r="N3" s="152">
        <v>13</v>
      </c>
      <c r="O3" s="49">
        <v>14</v>
      </c>
      <c r="P3" s="49">
        <v>15</v>
      </c>
      <c r="Q3" s="49">
        <v>16</v>
      </c>
      <c r="R3" s="49">
        <v>17</v>
      </c>
      <c r="S3" s="49">
        <v>18</v>
      </c>
      <c r="T3" s="152">
        <v>19</v>
      </c>
      <c r="U3" s="152">
        <v>20</v>
      </c>
      <c r="V3" s="49">
        <v>21</v>
      </c>
      <c r="W3" s="49">
        <v>22</v>
      </c>
      <c r="X3" s="49">
        <v>23</v>
      </c>
      <c r="Y3" s="49">
        <v>24</v>
      </c>
      <c r="Z3" s="49">
        <v>25</v>
      </c>
      <c r="AA3" s="152">
        <v>26</v>
      </c>
      <c r="AB3" s="152">
        <v>27</v>
      </c>
      <c r="AC3" s="49">
        <v>28</v>
      </c>
      <c r="AD3" s="49">
        <v>29</v>
      </c>
      <c r="AE3" s="49">
        <v>30</v>
      </c>
      <c r="AF3" s="106">
        <v>31</v>
      </c>
      <c r="AG3" s="281" t="s">
        <v>40</v>
      </c>
      <c r="AH3" s="283" t="s">
        <v>47</v>
      </c>
      <c r="AI3" s="285" t="s">
        <v>0</v>
      </c>
      <c r="AJ3" s="48" t="s">
        <v>39</v>
      </c>
      <c r="AK3" s="287" t="s">
        <v>38</v>
      </c>
      <c r="AL3" s="289" t="s">
        <v>37</v>
      </c>
      <c r="AM3" s="47" t="s">
        <v>36</v>
      </c>
      <c r="AN3" s="291" t="s">
        <v>35</v>
      </c>
      <c r="AO3" s="295" t="s">
        <v>123</v>
      </c>
      <c r="AP3" s="293" t="s">
        <v>34</v>
      </c>
      <c r="AQ3" s="218"/>
      <c r="AS3" s="74">
        <v>11</v>
      </c>
      <c r="AT3" s="74">
        <v>12</v>
      </c>
      <c r="AU3" s="74">
        <v>1</v>
      </c>
      <c r="AV3" s="74">
        <v>2</v>
      </c>
      <c r="AW3" s="74">
        <v>3</v>
      </c>
      <c r="AX3" s="74">
        <v>4</v>
      </c>
      <c r="AY3" s="259" t="s">
        <v>91</v>
      </c>
      <c r="AZ3" s="259" t="s">
        <v>100</v>
      </c>
      <c r="BA3" s="261" t="s">
        <v>52</v>
      </c>
    </row>
    <row r="4" spans="1:53" ht="15.75" customHeight="1" thickBot="1">
      <c r="A4" s="280"/>
      <c r="B4" s="203" t="s">
        <v>65</v>
      </c>
      <c r="C4" s="7" t="s">
        <v>66</v>
      </c>
      <c r="D4" s="7" t="s">
        <v>64</v>
      </c>
      <c r="E4" s="7" t="s">
        <v>67</v>
      </c>
      <c r="F4" s="153" t="s">
        <v>68</v>
      </c>
      <c r="G4" s="154" t="s">
        <v>29</v>
      </c>
      <c r="H4" s="7" t="s">
        <v>28</v>
      </c>
      <c r="I4" s="7" t="s">
        <v>27</v>
      </c>
      <c r="J4" s="186" t="s">
        <v>33</v>
      </c>
      <c r="K4" s="7" t="s">
        <v>32</v>
      </c>
      <c r="L4" s="107" t="s">
        <v>31</v>
      </c>
      <c r="M4" s="153" t="s">
        <v>30</v>
      </c>
      <c r="N4" s="153" t="s">
        <v>29</v>
      </c>
      <c r="O4" s="7" t="s">
        <v>28</v>
      </c>
      <c r="P4" s="7" t="s">
        <v>27</v>
      </c>
      <c r="Q4" s="107" t="s">
        <v>33</v>
      </c>
      <c r="R4" s="7" t="s">
        <v>32</v>
      </c>
      <c r="S4" s="7" t="s">
        <v>31</v>
      </c>
      <c r="T4" s="153" t="s">
        <v>30</v>
      </c>
      <c r="U4" s="153" t="s">
        <v>29</v>
      </c>
      <c r="V4" s="107" t="s">
        <v>28</v>
      </c>
      <c r="W4" s="7" t="s">
        <v>27</v>
      </c>
      <c r="X4" s="7" t="s">
        <v>33</v>
      </c>
      <c r="Y4" s="7" t="s">
        <v>32</v>
      </c>
      <c r="Z4" s="7" t="s">
        <v>31</v>
      </c>
      <c r="AA4" s="154" t="s">
        <v>30</v>
      </c>
      <c r="AB4" s="153" t="s">
        <v>29</v>
      </c>
      <c r="AC4" s="7" t="s">
        <v>28</v>
      </c>
      <c r="AD4" s="7" t="s">
        <v>27</v>
      </c>
      <c r="AE4" s="7" t="s">
        <v>33</v>
      </c>
      <c r="AF4" s="107" t="s">
        <v>32</v>
      </c>
      <c r="AG4" s="282"/>
      <c r="AH4" s="284"/>
      <c r="AI4" s="286"/>
      <c r="AJ4" s="46" t="s">
        <v>26</v>
      </c>
      <c r="AK4" s="288"/>
      <c r="AL4" s="290"/>
      <c r="AM4" s="45" t="s">
        <v>9</v>
      </c>
      <c r="AN4" s="292"/>
      <c r="AO4" s="296"/>
      <c r="AP4" s="294"/>
      <c r="AQ4" s="218"/>
      <c r="AR4" s="43"/>
      <c r="AS4" s="75">
        <v>8</v>
      </c>
      <c r="AT4" s="75">
        <v>8</v>
      </c>
      <c r="AU4" s="75">
        <v>11</v>
      </c>
      <c r="AV4" s="75">
        <v>10</v>
      </c>
      <c r="AW4" s="75">
        <v>10</v>
      </c>
      <c r="AX4" s="75">
        <v>2</v>
      </c>
      <c r="AY4" s="260"/>
      <c r="AZ4" s="260"/>
      <c r="BA4" s="262"/>
    </row>
    <row r="5" spans="1:53" ht="14.45" customHeight="1">
      <c r="A5" s="42" t="s">
        <v>25</v>
      </c>
      <c r="B5" s="204"/>
      <c r="C5" s="44" t="s">
        <v>69</v>
      </c>
      <c r="D5" s="44" t="s">
        <v>70</v>
      </c>
      <c r="E5" s="44" t="s">
        <v>71</v>
      </c>
      <c r="F5" s="155"/>
      <c r="G5" s="155"/>
      <c r="H5" s="44" t="s">
        <v>71</v>
      </c>
      <c r="I5" s="44" t="s">
        <v>72</v>
      </c>
      <c r="J5" s="187"/>
      <c r="K5" s="44" t="s">
        <v>69</v>
      </c>
      <c r="L5" s="44" t="s">
        <v>69</v>
      </c>
      <c r="M5" s="155"/>
      <c r="N5" s="155"/>
      <c r="O5" s="44" t="s">
        <v>71</v>
      </c>
      <c r="P5" s="44" t="s">
        <v>71</v>
      </c>
      <c r="Q5" s="44" t="s">
        <v>69</v>
      </c>
      <c r="R5" s="44" t="s">
        <v>69</v>
      </c>
      <c r="S5" s="44" t="s">
        <v>69</v>
      </c>
      <c r="T5" s="155"/>
      <c r="U5" s="155"/>
      <c r="V5" s="44" t="s">
        <v>71</v>
      </c>
      <c r="W5" s="44" t="s">
        <v>73</v>
      </c>
      <c r="X5" s="44" t="s">
        <v>69</v>
      </c>
      <c r="Y5" s="44" t="s">
        <v>69</v>
      </c>
      <c r="Z5" s="44" t="s">
        <v>69</v>
      </c>
      <c r="AA5" s="155"/>
      <c r="AB5" s="155"/>
      <c r="AC5" s="44" t="s">
        <v>69</v>
      </c>
      <c r="AD5" s="44" t="s">
        <v>69</v>
      </c>
      <c r="AE5" s="108" t="s">
        <v>74</v>
      </c>
      <c r="AF5" s="108" t="s">
        <v>75</v>
      </c>
      <c r="AG5" s="36">
        <f t="shared" ref="AG5:AG12" si="0">COUNTIF(B5:AF5,"D")</f>
        <v>21</v>
      </c>
      <c r="AH5" s="35">
        <f t="shared" ref="AH5:AH15" si="1">COUNTIF(B5:AF5,"N")</f>
        <v>0</v>
      </c>
      <c r="AI5" s="35">
        <f t="shared" ref="AI5:AI15" si="2">COUNTBLANK(B5:AF5)</f>
        <v>10</v>
      </c>
      <c r="AJ5" s="35">
        <f t="shared" ref="AJ5:AJ36" si="3">COUNTIF(B5:AF5,"교")+COUNTIF(B5:AF5,"출")</f>
        <v>0</v>
      </c>
      <c r="AK5" s="35">
        <f t="shared" ref="AK5:AK36" si="4">COUNTIF(B5:AF5,"연")</f>
        <v>0</v>
      </c>
      <c r="AL5" s="35">
        <f t="shared" ref="AL5:AL36" si="5">COUNTIF(B5:AF5,"반")</f>
        <v>0</v>
      </c>
      <c r="AM5" s="35">
        <f t="shared" ref="AM5:AM36" si="6">COUNTIF(B5:AF5,"병")+COUNTIF(B5:AF5,"청")</f>
        <v>0</v>
      </c>
      <c r="AN5" s="34">
        <f>COUNTIF(B5:AF5,"코")+COUNTIF(B5:AF5,"공")</f>
        <v>0</v>
      </c>
      <c r="AO5" s="34">
        <f>COUNTIF(B5:AF5,"보")</f>
        <v>0</v>
      </c>
      <c r="AP5" s="33">
        <f>SUM(AG5:AO5)</f>
        <v>31</v>
      </c>
      <c r="AQ5" s="218"/>
      <c r="AR5" s="43"/>
      <c r="AS5" s="43">
        <v>8</v>
      </c>
      <c r="AT5" s="1">
        <v>8</v>
      </c>
      <c r="AU5" s="1">
        <v>11</v>
      </c>
      <c r="AV5" s="1">
        <v>10</v>
      </c>
      <c r="AW5" s="1">
        <v>10</v>
      </c>
      <c r="AX5" s="1">
        <v>2</v>
      </c>
      <c r="BA5" s="77">
        <f t="shared" ref="BA5" si="7">SUM(AS5:AZ5)</f>
        <v>49</v>
      </c>
    </row>
    <row r="6" spans="1:53" ht="14.45" customHeight="1">
      <c r="A6" s="42" t="s">
        <v>24</v>
      </c>
      <c r="B6" s="204"/>
      <c r="C6" s="44" t="s">
        <v>69</v>
      </c>
      <c r="D6" s="44" t="s">
        <v>70</v>
      </c>
      <c r="E6" s="44" t="s">
        <v>71</v>
      </c>
      <c r="F6" s="155"/>
      <c r="G6" s="155"/>
      <c r="H6" s="44" t="s">
        <v>71</v>
      </c>
      <c r="I6" s="44" t="s">
        <v>72</v>
      </c>
      <c r="J6" s="187"/>
      <c r="K6" s="44" t="s">
        <v>69</v>
      </c>
      <c r="L6" s="44" t="s">
        <v>69</v>
      </c>
      <c r="M6" s="155"/>
      <c r="N6" s="155"/>
      <c r="O6" s="44" t="s">
        <v>71</v>
      </c>
      <c r="P6" s="44" t="s">
        <v>71</v>
      </c>
      <c r="Q6" s="44" t="s">
        <v>69</v>
      </c>
      <c r="R6" s="44" t="s">
        <v>69</v>
      </c>
      <c r="S6" s="44" t="s">
        <v>69</v>
      </c>
      <c r="T6" s="155"/>
      <c r="U6" s="155"/>
      <c r="V6" s="44" t="s">
        <v>71</v>
      </c>
      <c r="W6" s="44" t="s">
        <v>73</v>
      </c>
      <c r="X6" s="44" t="s">
        <v>69</v>
      </c>
      <c r="Y6" s="228" t="s">
        <v>161</v>
      </c>
      <c r="Z6" s="228" t="s">
        <v>162</v>
      </c>
      <c r="AA6" s="228"/>
      <c r="AB6" s="228"/>
      <c r="AC6" s="228" t="s">
        <v>161</v>
      </c>
      <c r="AD6" s="228" t="s">
        <v>163</v>
      </c>
      <c r="AE6" s="254" t="s">
        <v>161</v>
      </c>
      <c r="AF6" s="108" t="s">
        <v>158</v>
      </c>
      <c r="AG6" s="64">
        <f t="shared" si="0"/>
        <v>16</v>
      </c>
      <c r="AH6" s="62">
        <f t="shared" si="1"/>
        <v>0</v>
      </c>
      <c r="AI6" s="62">
        <f t="shared" si="2"/>
        <v>10</v>
      </c>
      <c r="AJ6" s="62">
        <f t="shared" si="3"/>
        <v>0</v>
      </c>
      <c r="AK6" s="62">
        <f t="shared" si="4"/>
        <v>0</v>
      </c>
      <c r="AL6" s="62">
        <f t="shared" si="5"/>
        <v>0</v>
      </c>
      <c r="AM6" s="62">
        <f t="shared" si="6"/>
        <v>0</v>
      </c>
      <c r="AN6" s="63">
        <f t="shared" ref="AN6:AN36" si="8">COUNTIF(B6:AF6,"코")+COUNTIF(B6:AF6,"공")</f>
        <v>5</v>
      </c>
      <c r="AO6" s="63">
        <f t="shared" ref="AO6:AO36" si="9">COUNTIF(B6:AF6,"보")</f>
        <v>0</v>
      </c>
      <c r="AP6" s="65">
        <f t="shared" ref="AP6:AP36" si="10">SUM(AG6:AO6)</f>
        <v>31</v>
      </c>
      <c r="AQ6" s="218"/>
      <c r="AR6" s="43"/>
      <c r="AS6" s="43"/>
      <c r="BA6" s="176"/>
    </row>
    <row r="7" spans="1:53" ht="14.45" customHeight="1">
      <c r="A7" s="18" t="s">
        <v>23</v>
      </c>
      <c r="B7" s="204"/>
      <c r="C7" s="44" t="s">
        <v>69</v>
      </c>
      <c r="D7" s="44" t="s">
        <v>70</v>
      </c>
      <c r="E7" s="44" t="s">
        <v>71</v>
      </c>
      <c r="F7" s="155"/>
      <c r="G7" s="155"/>
      <c r="H7" s="44" t="s">
        <v>71</v>
      </c>
      <c r="I7" s="44" t="s">
        <v>72</v>
      </c>
      <c r="J7" s="187"/>
      <c r="K7" s="44" t="s">
        <v>69</v>
      </c>
      <c r="L7" s="44" t="s">
        <v>69</v>
      </c>
      <c r="M7" s="155"/>
      <c r="N7" s="155"/>
      <c r="O7" s="44" t="s">
        <v>71</v>
      </c>
      <c r="P7" s="44" t="s">
        <v>71</v>
      </c>
      <c r="Q7" s="44" t="s">
        <v>69</v>
      </c>
      <c r="R7" s="44" t="s">
        <v>69</v>
      </c>
      <c r="S7" s="44" t="s">
        <v>69</v>
      </c>
      <c r="T7" s="155"/>
      <c r="U7" s="155"/>
      <c r="V7" s="44" t="s">
        <v>71</v>
      </c>
      <c r="W7" s="44" t="s">
        <v>73</v>
      </c>
      <c r="X7" s="44" t="s">
        <v>69</v>
      </c>
      <c r="Y7" s="44" t="s">
        <v>69</v>
      </c>
      <c r="Z7" s="44" t="s">
        <v>69</v>
      </c>
      <c r="AA7" s="155"/>
      <c r="AB7" s="155"/>
      <c r="AC7" s="44" t="s">
        <v>69</v>
      </c>
      <c r="AD7" s="44" t="s">
        <v>69</v>
      </c>
      <c r="AE7" s="255" t="s">
        <v>124</v>
      </c>
      <c r="AF7" s="108" t="s">
        <v>75</v>
      </c>
      <c r="AG7" s="64">
        <f t="shared" si="0"/>
        <v>20</v>
      </c>
      <c r="AH7" s="62">
        <f t="shared" si="1"/>
        <v>0</v>
      </c>
      <c r="AI7" s="62">
        <f t="shared" si="2"/>
        <v>10</v>
      </c>
      <c r="AJ7" s="62">
        <f t="shared" si="3"/>
        <v>0</v>
      </c>
      <c r="AK7" s="62">
        <f t="shared" si="4"/>
        <v>0</v>
      </c>
      <c r="AL7" s="62">
        <f t="shared" si="5"/>
        <v>0</v>
      </c>
      <c r="AM7" s="62">
        <f t="shared" si="6"/>
        <v>0</v>
      </c>
      <c r="AN7" s="63">
        <f t="shared" si="8"/>
        <v>0</v>
      </c>
      <c r="AO7" s="63">
        <f t="shared" si="9"/>
        <v>1</v>
      </c>
      <c r="AP7" s="65">
        <f t="shared" si="10"/>
        <v>31</v>
      </c>
      <c r="AQ7" s="218"/>
      <c r="AR7" s="43"/>
      <c r="AS7" s="43"/>
      <c r="BA7" s="176"/>
    </row>
    <row r="8" spans="1:53" ht="14.45" customHeight="1">
      <c r="A8" s="18" t="s">
        <v>22</v>
      </c>
      <c r="B8" s="204"/>
      <c r="C8" s="173" t="s">
        <v>92</v>
      </c>
      <c r="D8" s="173" t="s">
        <v>93</v>
      </c>
      <c r="E8" s="44" t="s">
        <v>71</v>
      </c>
      <c r="F8" s="155"/>
      <c r="G8" s="155"/>
      <c r="H8" s="44" t="s">
        <v>71</v>
      </c>
      <c r="I8" s="44" t="s">
        <v>72</v>
      </c>
      <c r="J8" s="187"/>
      <c r="K8" s="173" t="s">
        <v>115</v>
      </c>
      <c r="L8" s="173" t="s">
        <v>117</v>
      </c>
      <c r="M8" s="155"/>
      <c r="N8" s="155"/>
      <c r="O8" s="44" t="s">
        <v>71</v>
      </c>
      <c r="P8" s="44" t="s">
        <v>71</v>
      </c>
      <c r="Q8" s="44" t="s">
        <v>69</v>
      </c>
      <c r="R8" s="44" t="s">
        <v>69</v>
      </c>
      <c r="S8" s="44" t="s">
        <v>69</v>
      </c>
      <c r="T8" s="155"/>
      <c r="U8" s="155"/>
      <c r="V8" s="44" t="s">
        <v>71</v>
      </c>
      <c r="W8" s="44" t="s">
        <v>73</v>
      </c>
      <c r="X8" s="44" t="s">
        <v>69</v>
      </c>
      <c r="Y8" s="44" t="s">
        <v>69</v>
      </c>
      <c r="Z8" s="44" t="s">
        <v>69</v>
      </c>
      <c r="AA8" s="155"/>
      <c r="AB8" s="155"/>
      <c r="AC8" s="258" t="s">
        <v>160</v>
      </c>
      <c r="AD8" s="228" t="s">
        <v>164</v>
      </c>
      <c r="AE8" s="254" t="s">
        <v>165</v>
      </c>
      <c r="AF8" s="254" t="s">
        <v>166</v>
      </c>
      <c r="AG8" s="64">
        <f t="shared" si="0"/>
        <v>13</v>
      </c>
      <c r="AH8" s="62">
        <f t="shared" si="1"/>
        <v>0</v>
      </c>
      <c r="AI8" s="62">
        <f t="shared" si="2"/>
        <v>10</v>
      </c>
      <c r="AJ8" s="62">
        <f t="shared" si="3"/>
        <v>0</v>
      </c>
      <c r="AK8" s="62">
        <f t="shared" si="4"/>
        <v>3</v>
      </c>
      <c r="AL8" s="62">
        <f t="shared" si="5"/>
        <v>1</v>
      </c>
      <c r="AM8" s="62">
        <f t="shared" si="6"/>
        <v>0</v>
      </c>
      <c r="AN8" s="63">
        <f t="shared" si="8"/>
        <v>4</v>
      </c>
      <c r="AO8" s="63">
        <f t="shared" si="9"/>
        <v>0</v>
      </c>
      <c r="AP8" s="65">
        <f t="shared" si="10"/>
        <v>31</v>
      </c>
      <c r="AQ8" s="218"/>
      <c r="AR8" s="43"/>
      <c r="AS8" s="43"/>
      <c r="BA8" s="176"/>
    </row>
    <row r="9" spans="1:53" ht="14.45" customHeight="1">
      <c r="A9" s="18" t="s">
        <v>21</v>
      </c>
      <c r="B9" s="204"/>
      <c r="C9" s="44" t="s">
        <v>69</v>
      </c>
      <c r="D9" s="44" t="s">
        <v>70</v>
      </c>
      <c r="E9" s="44" t="s">
        <v>71</v>
      </c>
      <c r="F9" s="155"/>
      <c r="G9" s="155"/>
      <c r="H9" s="173" t="s">
        <v>108</v>
      </c>
      <c r="I9" s="44" t="s">
        <v>72</v>
      </c>
      <c r="J9" s="187"/>
      <c r="K9" s="173" t="s">
        <v>109</v>
      </c>
      <c r="L9" s="44" t="s">
        <v>69</v>
      </c>
      <c r="M9" s="155"/>
      <c r="N9" s="155"/>
      <c r="O9" s="44" t="s">
        <v>71</v>
      </c>
      <c r="P9" s="44" t="s">
        <v>71</v>
      </c>
      <c r="Q9" s="44" t="s">
        <v>69</v>
      </c>
      <c r="R9" s="44" t="s">
        <v>69</v>
      </c>
      <c r="S9" s="44" t="s">
        <v>69</v>
      </c>
      <c r="T9" s="155"/>
      <c r="U9" s="155"/>
      <c r="V9" s="44" t="s">
        <v>71</v>
      </c>
      <c r="W9" s="44" t="s">
        <v>73</v>
      </c>
      <c r="X9" s="44" t="s">
        <v>69</v>
      </c>
      <c r="Y9" s="44" t="s">
        <v>69</v>
      </c>
      <c r="Z9" s="44" t="s">
        <v>69</v>
      </c>
      <c r="AA9" s="155"/>
      <c r="AB9" s="155"/>
      <c r="AC9" s="44" t="s">
        <v>69</v>
      </c>
      <c r="AD9" s="44" t="s">
        <v>69</v>
      </c>
      <c r="AE9" s="108" t="s">
        <v>74</v>
      </c>
      <c r="AF9" s="108" t="s">
        <v>75</v>
      </c>
      <c r="AG9" s="64">
        <f t="shared" si="0"/>
        <v>19</v>
      </c>
      <c r="AH9" s="62">
        <f t="shared" si="1"/>
        <v>0</v>
      </c>
      <c r="AI9" s="62">
        <f t="shared" si="2"/>
        <v>10</v>
      </c>
      <c r="AJ9" s="62">
        <f t="shared" si="3"/>
        <v>0</v>
      </c>
      <c r="AK9" s="62">
        <f t="shared" si="4"/>
        <v>1</v>
      </c>
      <c r="AL9" s="62">
        <f t="shared" si="5"/>
        <v>1</v>
      </c>
      <c r="AM9" s="62">
        <f t="shared" si="6"/>
        <v>0</v>
      </c>
      <c r="AN9" s="63">
        <f t="shared" si="8"/>
        <v>0</v>
      </c>
      <c r="AO9" s="63">
        <f t="shared" si="9"/>
        <v>0</v>
      </c>
      <c r="AP9" s="65">
        <f t="shared" si="10"/>
        <v>31</v>
      </c>
      <c r="AQ9" s="218"/>
      <c r="AR9" s="43"/>
      <c r="AS9" s="43"/>
      <c r="BA9" s="176"/>
    </row>
    <row r="10" spans="1:53" ht="14.45" customHeight="1">
      <c r="A10" s="92" t="s">
        <v>20</v>
      </c>
      <c r="B10" s="204"/>
      <c r="C10" s="44" t="s">
        <v>69</v>
      </c>
      <c r="D10" s="44" t="s">
        <v>70</v>
      </c>
      <c r="E10" s="44" t="s">
        <v>71</v>
      </c>
      <c r="F10" s="155"/>
      <c r="G10" s="155"/>
      <c r="H10" s="44" t="s">
        <v>71</v>
      </c>
      <c r="I10" s="44" t="s">
        <v>72</v>
      </c>
      <c r="J10" s="187"/>
      <c r="K10" s="44" t="s">
        <v>69</v>
      </c>
      <c r="L10" s="44" t="s">
        <v>69</v>
      </c>
      <c r="M10" s="155"/>
      <c r="N10" s="155"/>
      <c r="O10" s="228" t="s">
        <v>71</v>
      </c>
      <c r="P10" s="228" t="s">
        <v>161</v>
      </c>
      <c r="Q10" s="228" t="s">
        <v>167</v>
      </c>
      <c r="R10" s="228" t="s">
        <v>171</v>
      </c>
      <c r="S10" s="228" t="s">
        <v>164</v>
      </c>
      <c r="T10" s="228"/>
      <c r="U10" s="228"/>
      <c r="V10" s="44" t="s">
        <v>71</v>
      </c>
      <c r="W10" s="44" t="s">
        <v>73</v>
      </c>
      <c r="X10" s="173" t="s">
        <v>155</v>
      </c>
      <c r="Y10" s="44" t="s">
        <v>69</v>
      </c>
      <c r="Z10" s="44" t="s">
        <v>69</v>
      </c>
      <c r="AA10" s="155"/>
      <c r="AB10" s="155"/>
      <c r="AC10" s="44" t="s">
        <v>69</v>
      </c>
      <c r="AD10" s="44" t="s">
        <v>69</v>
      </c>
      <c r="AE10" s="108" t="s">
        <v>74</v>
      </c>
      <c r="AF10" s="108" t="s">
        <v>75</v>
      </c>
      <c r="AG10" s="64">
        <f t="shared" si="0"/>
        <v>16</v>
      </c>
      <c r="AH10" s="62">
        <f t="shared" si="1"/>
        <v>0</v>
      </c>
      <c r="AI10" s="62">
        <f t="shared" si="2"/>
        <v>10</v>
      </c>
      <c r="AJ10" s="62">
        <f t="shared" si="3"/>
        <v>0</v>
      </c>
      <c r="AK10" s="62">
        <f t="shared" si="4"/>
        <v>0</v>
      </c>
      <c r="AL10" s="62">
        <f t="shared" si="5"/>
        <v>1</v>
      </c>
      <c r="AM10" s="62">
        <f t="shared" si="6"/>
        <v>0</v>
      </c>
      <c r="AN10" s="63">
        <f t="shared" si="8"/>
        <v>4</v>
      </c>
      <c r="AO10" s="63">
        <f t="shared" si="9"/>
        <v>0</v>
      </c>
      <c r="AP10" s="65">
        <f t="shared" si="10"/>
        <v>31</v>
      </c>
      <c r="AQ10" s="218"/>
      <c r="AR10" s="43"/>
      <c r="AS10" s="43"/>
      <c r="BA10" s="176"/>
    </row>
    <row r="11" spans="1:53" ht="14.45" customHeight="1" thickBot="1">
      <c r="A11" s="8" t="s">
        <v>19</v>
      </c>
      <c r="B11" s="203"/>
      <c r="C11" s="7" t="s">
        <v>69</v>
      </c>
      <c r="D11" s="217" t="s">
        <v>104</v>
      </c>
      <c r="E11" s="7" t="s">
        <v>78</v>
      </c>
      <c r="F11" s="153"/>
      <c r="G11" s="153"/>
      <c r="H11" s="7" t="s">
        <v>79</v>
      </c>
      <c r="I11" s="7" t="s">
        <v>80</v>
      </c>
      <c r="J11" s="186"/>
      <c r="K11" s="7" t="s">
        <v>69</v>
      </c>
      <c r="L11" s="7" t="s">
        <v>78</v>
      </c>
      <c r="M11" s="153"/>
      <c r="N11" s="153"/>
      <c r="O11" s="7" t="s">
        <v>69</v>
      </c>
      <c r="P11" s="7" t="s">
        <v>69</v>
      </c>
      <c r="Q11" s="7" t="s">
        <v>69</v>
      </c>
      <c r="R11" s="227" t="s">
        <v>118</v>
      </c>
      <c r="S11" s="7" t="s">
        <v>81</v>
      </c>
      <c r="T11" s="153"/>
      <c r="U11" s="153"/>
      <c r="V11" s="7" t="s">
        <v>69</v>
      </c>
      <c r="W11" s="7" t="s">
        <v>69</v>
      </c>
      <c r="X11" s="7" t="s">
        <v>79</v>
      </c>
      <c r="Y11" s="7" t="s">
        <v>76</v>
      </c>
      <c r="Z11" s="7" t="s">
        <v>78</v>
      </c>
      <c r="AA11" s="153"/>
      <c r="AB11" s="153"/>
      <c r="AC11" s="7" t="s">
        <v>69</v>
      </c>
      <c r="AD11" s="7" t="s">
        <v>69</v>
      </c>
      <c r="AE11" s="109" t="s">
        <v>69</v>
      </c>
      <c r="AF11" s="109" t="s">
        <v>103</v>
      </c>
      <c r="AG11" s="70">
        <f t="shared" si="0"/>
        <v>14</v>
      </c>
      <c r="AH11" s="23">
        <f t="shared" si="1"/>
        <v>6</v>
      </c>
      <c r="AI11" s="23">
        <f t="shared" si="2"/>
        <v>10</v>
      </c>
      <c r="AJ11" s="23">
        <f t="shared" si="3"/>
        <v>0</v>
      </c>
      <c r="AK11" s="23">
        <f t="shared" si="4"/>
        <v>1</v>
      </c>
      <c r="AL11" s="23">
        <f t="shared" si="5"/>
        <v>0</v>
      </c>
      <c r="AM11" s="23">
        <f t="shared" si="6"/>
        <v>0</v>
      </c>
      <c r="AN11" s="71">
        <f t="shared" si="8"/>
        <v>0</v>
      </c>
      <c r="AO11" s="71">
        <f t="shared" si="9"/>
        <v>0</v>
      </c>
      <c r="AP11" s="230">
        <f t="shared" si="10"/>
        <v>31</v>
      </c>
      <c r="AQ11" s="218"/>
      <c r="AR11" s="43"/>
      <c r="AS11" s="43"/>
      <c r="BA11" s="176"/>
    </row>
    <row r="12" spans="1:53" ht="14.45" customHeight="1" thickBot="1">
      <c r="A12" s="31" t="s">
        <v>54</v>
      </c>
      <c r="B12" s="204"/>
      <c r="C12" s="44" t="s">
        <v>5</v>
      </c>
      <c r="D12" s="44" t="s">
        <v>5</v>
      </c>
      <c r="E12" s="44" t="s">
        <v>5</v>
      </c>
      <c r="F12" s="155"/>
      <c r="G12" s="155"/>
      <c r="H12" s="44" t="s">
        <v>5</v>
      </c>
      <c r="I12" s="44" t="s">
        <v>5</v>
      </c>
      <c r="J12" s="187"/>
      <c r="K12" s="44" t="s">
        <v>5</v>
      </c>
      <c r="L12" s="44" t="s">
        <v>5</v>
      </c>
      <c r="M12" s="155"/>
      <c r="N12" s="155"/>
      <c r="O12" s="44" t="s">
        <v>5</v>
      </c>
      <c r="P12" s="44" t="s">
        <v>5</v>
      </c>
      <c r="Q12" s="44" t="s">
        <v>5</v>
      </c>
      <c r="R12" s="44" t="s">
        <v>5</v>
      </c>
      <c r="S12" s="44" t="s">
        <v>5</v>
      </c>
      <c r="T12" s="155"/>
      <c r="U12" s="155"/>
      <c r="V12" s="44" t="s">
        <v>5</v>
      </c>
      <c r="W12" s="44" t="s">
        <v>5</v>
      </c>
      <c r="X12" s="44" t="s">
        <v>5</v>
      </c>
      <c r="Y12" s="173" t="s">
        <v>38</v>
      </c>
      <c r="Z12" s="173" t="s">
        <v>38</v>
      </c>
      <c r="AA12" s="155"/>
      <c r="AB12" s="155"/>
      <c r="AC12" s="44" t="s">
        <v>5</v>
      </c>
      <c r="AD12" s="44" t="s">
        <v>5</v>
      </c>
      <c r="AE12" s="108" t="s">
        <v>5</v>
      </c>
      <c r="AF12" s="108" t="s">
        <v>5</v>
      </c>
      <c r="AG12" s="36">
        <f t="shared" si="0"/>
        <v>19</v>
      </c>
      <c r="AH12" s="35">
        <f t="shared" si="1"/>
        <v>0</v>
      </c>
      <c r="AI12" s="35">
        <f t="shared" si="2"/>
        <v>10</v>
      </c>
      <c r="AJ12" s="35">
        <f t="shared" si="3"/>
        <v>0</v>
      </c>
      <c r="AK12" s="35">
        <f t="shared" si="4"/>
        <v>2</v>
      </c>
      <c r="AL12" s="35">
        <f t="shared" si="5"/>
        <v>0</v>
      </c>
      <c r="AM12" s="35">
        <f t="shared" si="6"/>
        <v>0</v>
      </c>
      <c r="AN12" s="34">
        <f t="shared" si="8"/>
        <v>0</v>
      </c>
      <c r="AO12" s="34">
        <f t="shared" si="9"/>
        <v>0</v>
      </c>
      <c r="AP12" s="33">
        <f t="shared" si="10"/>
        <v>31</v>
      </c>
      <c r="AQ12" s="218"/>
      <c r="AR12" s="43"/>
      <c r="AS12" s="43"/>
      <c r="BA12" s="176"/>
    </row>
    <row r="13" spans="1:53" ht="14.45" customHeight="1">
      <c r="A13" s="42" t="s">
        <v>18</v>
      </c>
      <c r="B13" s="205" t="s">
        <v>49</v>
      </c>
      <c r="C13" s="53"/>
      <c r="D13" s="53" t="s">
        <v>49</v>
      </c>
      <c r="E13" s="53" t="s">
        <v>49</v>
      </c>
      <c r="F13" s="156" t="s">
        <v>49</v>
      </c>
      <c r="G13" s="174" t="s">
        <v>38</v>
      </c>
      <c r="H13" s="53"/>
      <c r="I13" s="53" t="s">
        <v>49</v>
      </c>
      <c r="J13" s="188"/>
      <c r="K13" s="53" t="s">
        <v>49</v>
      </c>
      <c r="L13" s="53" t="s">
        <v>79</v>
      </c>
      <c r="M13" s="156"/>
      <c r="N13" s="156" t="s">
        <v>49</v>
      </c>
      <c r="O13" s="229"/>
      <c r="P13" s="229" t="s">
        <v>169</v>
      </c>
      <c r="Q13" s="229" t="s">
        <v>161</v>
      </c>
      <c r="R13" s="229" t="s">
        <v>161</v>
      </c>
      <c r="S13" s="229"/>
      <c r="T13" s="229" t="s">
        <v>170</v>
      </c>
      <c r="U13" s="229" t="s">
        <v>161</v>
      </c>
      <c r="V13" s="249"/>
      <c r="W13" s="174" t="s">
        <v>119</v>
      </c>
      <c r="X13" s="174" t="s">
        <v>120</v>
      </c>
      <c r="Y13" s="236" t="s">
        <v>126</v>
      </c>
      <c r="Z13" s="53" t="s">
        <v>49</v>
      </c>
      <c r="AA13" s="156" t="s">
        <v>49</v>
      </c>
      <c r="AB13" s="156"/>
      <c r="AC13" s="235" t="s">
        <v>127</v>
      </c>
      <c r="AD13" s="24" t="s">
        <v>49</v>
      </c>
      <c r="AE13" s="24" t="s">
        <v>49</v>
      </c>
      <c r="AF13" s="111"/>
      <c r="AG13" s="64">
        <f>COUNTIF(B13:AF13,"D")+COUNTIF(B13:AF13,"D1")</f>
        <v>14</v>
      </c>
      <c r="AH13" s="62">
        <f t="shared" si="1"/>
        <v>0</v>
      </c>
      <c r="AI13" s="62">
        <f t="shared" si="2"/>
        <v>9</v>
      </c>
      <c r="AJ13" s="62">
        <f t="shared" si="3"/>
        <v>0</v>
      </c>
      <c r="AK13" s="62">
        <f t="shared" si="4"/>
        <v>3</v>
      </c>
      <c r="AL13" s="62">
        <f t="shared" si="5"/>
        <v>0</v>
      </c>
      <c r="AM13" s="62">
        <f t="shared" si="6"/>
        <v>0</v>
      </c>
      <c r="AN13" s="63">
        <f t="shared" si="8"/>
        <v>5</v>
      </c>
      <c r="AO13" s="63">
        <f t="shared" si="9"/>
        <v>0</v>
      </c>
      <c r="AP13" s="65">
        <f t="shared" si="10"/>
        <v>31</v>
      </c>
      <c r="AQ13" s="218"/>
      <c r="AR13" s="43"/>
      <c r="AS13" s="79">
        <v>8</v>
      </c>
      <c r="AT13" s="87">
        <v>9</v>
      </c>
      <c r="AU13" s="87">
        <v>9</v>
      </c>
      <c r="AV13" s="87">
        <v>9</v>
      </c>
      <c r="AW13" s="87">
        <f>AI13</f>
        <v>9</v>
      </c>
      <c r="AX13" s="87">
        <v>1</v>
      </c>
      <c r="AY13" s="87">
        <v>3</v>
      </c>
      <c r="AZ13" s="87">
        <v>1</v>
      </c>
      <c r="BA13" s="77">
        <f t="shared" ref="BA13:BA15" si="11">SUM(AS13:AZ13)</f>
        <v>49</v>
      </c>
    </row>
    <row r="14" spans="1:53" ht="14.45" customHeight="1">
      <c r="A14" s="18" t="s">
        <v>17</v>
      </c>
      <c r="B14" s="205"/>
      <c r="C14" s="53" t="s">
        <v>49</v>
      </c>
      <c r="D14" s="53"/>
      <c r="E14" s="53"/>
      <c r="F14" s="156" t="s">
        <v>5</v>
      </c>
      <c r="G14" s="156" t="s">
        <v>49</v>
      </c>
      <c r="H14" s="53" t="s">
        <v>49</v>
      </c>
      <c r="I14" s="53"/>
      <c r="J14" s="188" t="s">
        <v>49</v>
      </c>
      <c r="K14" s="174" t="s">
        <v>38</v>
      </c>
      <c r="L14" s="53" t="s">
        <v>49</v>
      </c>
      <c r="M14" s="156" t="s">
        <v>49</v>
      </c>
      <c r="N14" s="156"/>
      <c r="O14" s="53" t="s">
        <v>49</v>
      </c>
      <c r="P14" s="53" t="s">
        <v>49</v>
      </c>
      <c r="Q14" s="53"/>
      <c r="R14" s="174" t="s">
        <v>38</v>
      </c>
      <c r="S14" s="53" t="s">
        <v>49</v>
      </c>
      <c r="T14" s="156" t="s">
        <v>49</v>
      </c>
      <c r="U14" s="156"/>
      <c r="V14" s="234" t="s">
        <v>121</v>
      </c>
      <c r="W14" s="234" t="s">
        <v>121</v>
      </c>
      <c r="X14" s="234"/>
      <c r="Y14" s="234" t="s">
        <v>122</v>
      </c>
      <c r="Z14" s="229"/>
      <c r="AA14" s="229" t="s">
        <v>167</v>
      </c>
      <c r="AB14" s="229" t="s">
        <v>168</v>
      </c>
      <c r="AC14" s="231" t="s">
        <v>161</v>
      </c>
      <c r="AD14" s="232"/>
      <c r="AE14" s="232" t="s">
        <v>167</v>
      </c>
      <c r="AF14" s="233" t="s">
        <v>163</v>
      </c>
      <c r="AG14" s="64">
        <f>COUNTIF(B14:AF14,"D")+COUNTIF(B14:AF14,"D1")</f>
        <v>11</v>
      </c>
      <c r="AH14" s="62">
        <f t="shared" si="1"/>
        <v>0</v>
      </c>
      <c r="AI14" s="62">
        <f t="shared" si="2"/>
        <v>10</v>
      </c>
      <c r="AJ14" s="62">
        <f t="shared" si="3"/>
        <v>0</v>
      </c>
      <c r="AK14" s="62">
        <f t="shared" si="4"/>
        <v>2</v>
      </c>
      <c r="AL14" s="62">
        <f t="shared" si="5"/>
        <v>0</v>
      </c>
      <c r="AM14" s="62">
        <f t="shared" si="6"/>
        <v>0</v>
      </c>
      <c r="AN14" s="63">
        <f t="shared" si="8"/>
        <v>8</v>
      </c>
      <c r="AO14" s="63">
        <f t="shared" si="9"/>
        <v>0</v>
      </c>
      <c r="AP14" s="65">
        <f t="shared" si="10"/>
        <v>31</v>
      </c>
      <c r="AQ14" s="218"/>
      <c r="AR14" s="43"/>
      <c r="AS14" s="81">
        <v>8</v>
      </c>
      <c r="AT14" s="88">
        <v>9</v>
      </c>
      <c r="AU14" s="88">
        <v>10</v>
      </c>
      <c r="AV14" s="88">
        <v>10</v>
      </c>
      <c r="AW14" s="88">
        <f t="shared" ref="AW14:AW15" si="12">AI14</f>
        <v>10</v>
      </c>
      <c r="AX14" s="88">
        <v>1</v>
      </c>
      <c r="AY14" s="88">
        <v>0</v>
      </c>
      <c r="AZ14" s="88">
        <v>1</v>
      </c>
      <c r="BA14" s="77">
        <f t="shared" si="11"/>
        <v>49</v>
      </c>
    </row>
    <row r="15" spans="1:53" ht="14.45" customHeight="1" thickBot="1">
      <c r="A15" s="60" t="s">
        <v>16</v>
      </c>
      <c r="B15" s="206"/>
      <c r="C15" s="51" t="s">
        <v>5</v>
      </c>
      <c r="D15" s="51" t="s">
        <v>5</v>
      </c>
      <c r="E15" s="51" t="s">
        <v>5</v>
      </c>
      <c r="F15" s="157"/>
      <c r="G15" s="157"/>
      <c r="H15" s="51" t="s">
        <v>5</v>
      </c>
      <c r="I15" s="51" t="s">
        <v>5</v>
      </c>
      <c r="J15" s="189"/>
      <c r="K15" s="51" t="s">
        <v>5</v>
      </c>
      <c r="L15" s="51"/>
      <c r="M15" s="157" t="s">
        <v>5</v>
      </c>
      <c r="N15" s="157"/>
      <c r="O15" s="51" t="s">
        <v>5</v>
      </c>
      <c r="P15" s="51"/>
      <c r="Q15" s="237" t="s">
        <v>128</v>
      </c>
      <c r="R15" s="237" t="s">
        <v>126</v>
      </c>
      <c r="S15" s="51" t="s">
        <v>5</v>
      </c>
      <c r="T15" s="157"/>
      <c r="U15" s="237" t="s">
        <v>126</v>
      </c>
      <c r="V15" s="237" t="s">
        <v>129</v>
      </c>
      <c r="W15" s="237" t="s">
        <v>130</v>
      </c>
      <c r="X15" s="51" t="s">
        <v>5</v>
      </c>
      <c r="Y15" s="237"/>
      <c r="Z15" s="51" t="s">
        <v>5</v>
      </c>
      <c r="AA15" s="170"/>
      <c r="AB15" s="238" t="s">
        <v>126</v>
      </c>
      <c r="AC15" s="238"/>
      <c r="AD15" s="51" t="s">
        <v>5</v>
      </c>
      <c r="AE15" s="112"/>
      <c r="AF15" s="239" t="s">
        <v>126</v>
      </c>
      <c r="AG15" s="70">
        <f>COUNTIF(B15:AF15,"D")+COUNTIF(B15:AF15,"D1")</f>
        <v>19</v>
      </c>
      <c r="AH15" s="23">
        <f t="shared" si="1"/>
        <v>0</v>
      </c>
      <c r="AI15" s="23">
        <f t="shared" si="2"/>
        <v>12</v>
      </c>
      <c r="AJ15" s="23">
        <f t="shared" si="3"/>
        <v>0</v>
      </c>
      <c r="AK15" s="23">
        <f t="shared" si="4"/>
        <v>0</v>
      </c>
      <c r="AL15" s="23">
        <f t="shared" si="5"/>
        <v>0</v>
      </c>
      <c r="AM15" s="23">
        <f t="shared" si="6"/>
        <v>0</v>
      </c>
      <c r="AN15" s="71">
        <f t="shared" si="8"/>
        <v>0</v>
      </c>
      <c r="AO15" s="71">
        <f t="shared" si="9"/>
        <v>0</v>
      </c>
      <c r="AP15" s="230">
        <f t="shared" si="10"/>
        <v>31</v>
      </c>
      <c r="AQ15" s="218"/>
      <c r="AR15" s="43"/>
      <c r="AS15" s="82">
        <v>8</v>
      </c>
      <c r="AT15" s="89">
        <v>8</v>
      </c>
      <c r="AU15" s="89">
        <v>11</v>
      </c>
      <c r="AV15" s="89">
        <v>10</v>
      </c>
      <c r="AW15" s="89">
        <f t="shared" si="12"/>
        <v>12</v>
      </c>
      <c r="AX15" s="89">
        <v>0</v>
      </c>
      <c r="AY15" s="89">
        <v>0</v>
      </c>
      <c r="AZ15" s="83"/>
      <c r="BA15" s="78">
        <f t="shared" si="11"/>
        <v>49</v>
      </c>
    </row>
    <row r="16" spans="1:53" ht="14.45" customHeight="1">
      <c r="A16" s="31" t="s">
        <v>59</v>
      </c>
      <c r="B16" s="190"/>
      <c r="C16" s="59" t="s">
        <v>6</v>
      </c>
      <c r="D16" s="59" t="s">
        <v>101</v>
      </c>
      <c r="E16" s="59"/>
      <c r="F16" s="158"/>
      <c r="G16" s="158" t="s">
        <v>5</v>
      </c>
      <c r="H16" s="59" t="s">
        <v>5</v>
      </c>
      <c r="I16" s="59"/>
      <c r="J16" s="190" t="s">
        <v>6</v>
      </c>
      <c r="K16" s="59" t="s">
        <v>3</v>
      </c>
      <c r="L16" s="59" t="s">
        <v>3</v>
      </c>
      <c r="M16" s="158"/>
      <c r="N16" s="158" t="s">
        <v>5</v>
      </c>
      <c r="O16" s="59" t="s">
        <v>5</v>
      </c>
      <c r="P16" s="59" t="s">
        <v>3</v>
      </c>
      <c r="Q16" s="59" t="s">
        <v>3</v>
      </c>
      <c r="R16" s="59"/>
      <c r="S16" s="59" t="s">
        <v>5</v>
      </c>
      <c r="T16" s="158" t="s">
        <v>5</v>
      </c>
      <c r="U16" s="158"/>
      <c r="V16" s="59" t="s">
        <v>6</v>
      </c>
      <c r="W16" s="59" t="s">
        <v>5</v>
      </c>
      <c r="X16" s="59" t="s">
        <v>6</v>
      </c>
      <c r="Y16" s="59" t="s">
        <v>5</v>
      </c>
      <c r="Z16" s="59" t="s">
        <v>3</v>
      </c>
      <c r="AA16" s="158"/>
      <c r="AB16" s="158"/>
      <c r="AC16" s="59" t="s">
        <v>6</v>
      </c>
      <c r="AD16" s="59" t="s">
        <v>5</v>
      </c>
      <c r="AE16" s="257" t="s">
        <v>154</v>
      </c>
      <c r="AF16" s="113"/>
      <c r="AG16" s="36">
        <f t="shared" ref="AG16:AG36" si="13">COUNTIF(B16:AF16,"D")+COUNTIF(B16:AF16,"D2")</f>
        <v>16</v>
      </c>
      <c r="AH16" s="35">
        <f t="shared" ref="AH16:AH28" si="14">COUNTIF(B16:AF16,"N")+COUNTIF(B16:AF16,"N2")</f>
        <v>5</v>
      </c>
      <c r="AI16" s="35">
        <f t="shared" ref="AI16:AI36" si="15">COUNTIF(B16:AF16,"")</f>
        <v>10</v>
      </c>
      <c r="AJ16" s="35">
        <f t="shared" si="3"/>
        <v>0</v>
      </c>
      <c r="AK16" s="35">
        <f t="shared" si="4"/>
        <v>0</v>
      </c>
      <c r="AL16" s="35">
        <f t="shared" si="5"/>
        <v>0</v>
      </c>
      <c r="AM16" s="35">
        <f t="shared" si="6"/>
        <v>0</v>
      </c>
      <c r="AN16" s="34">
        <f t="shared" si="8"/>
        <v>0</v>
      </c>
      <c r="AO16" s="34">
        <f t="shared" si="9"/>
        <v>0</v>
      </c>
      <c r="AP16" s="33">
        <f t="shared" si="10"/>
        <v>31</v>
      </c>
      <c r="AQ16" s="218"/>
      <c r="AR16" s="43"/>
      <c r="AS16" s="84">
        <v>8</v>
      </c>
      <c r="AT16" s="80">
        <v>9</v>
      </c>
      <c r="AU16" s="80">
        <v>9</v>
      </c>
      <c r="AV16" s="80">
        <v>9</v>
      </c>
      <c r="AW16" s="80">
        <f>AI16</f>
        <v>10</v>
      </c>
      <c r="AX16" s="80">
        <v>1</v>
      </c>
      <c r="AY16" s="80">
        <v>2</v>
      </c>
      <c r="AZ16" s="80">
        <v>1</v>
      </c>
      <c r="BA16" s="80">
        <f>SUM(AS16:AZ16)</f>
        <v>49</v>
      </c>
    </row>
    <row r="17" spans="1:53" ht="14.45" customHeight="1">
      <c r="A17" s="18" t="s">
        <v>60</v>
      </c>
      <c r="B17" s="191" t="s">
        <v>6</v>
      </c>
      <c r="C17" s="41"/>
      <c r="D17" s="41" t="s">
        <v>5</v>
      </c>
      <c r="E17" s="41" t="s">
        <v>3</v>
      </c>
      <c r="F17" s="159"/>
      <c r="G17" s="159" t="s">
        <v>5</v>
      </c>
      <c r="H17" s="41" t="s">
        <v>5</v>
      </c>
      <c r="I17" s="41" t="s">
        <v>6</v>
      </c>
      <c r="J17" s="191"/>
      <c r="K17" s="41" t="s">
        <v>6</v>
      </c>
      <c r="L17" s="41"/>
      <c r="M17" s="159" t="s">
        <v>3</v>
      </c>
      <c r="N17" s="159"/>
      <c r="O17" s="41" t="s">
        <v>5</v>
      </c>
      <c r="P17" s="41" t="s">
        <v>3</v>
      </c>
      <c r="Q17" s="184" t="s">
        <v>152</v>
      </c>
      <c r="R17" s="184"/>
      <c r="S17" s="50" t="s">
        <v>116</v>
      </c>
      <c r="T17" s="159"/>
      <c r="U17" s="184" t="s">
        <v>153</v>
      </c>
      <c r="V17" s="41"/>
      <c r="W17" s="41"/>
      <c r="X17" s="50" t="s">
        <v>38</v>
      </c>
      <c r="Y17" s="41" t="s">
        <v>5</v>
      </c>
      <c r="Z17" s="41" t="s">
        <v>5</v>
      </c>
      <c r="AA17" s="159" t="s">
        <v>3</v>
      </c>
      <c r="AB17" s="159" t="s">
        <v>3</v>
      </c>
      <c r="AC17" s="41"/>
      <c r="AD17" s="41" t="s">
        <v>5</v>
      </c>
      <c r="AE17" s="114" t="s">
        <v>5</v>
      </c>
      <c r="AF17" s="114" t="s">
        <v>6</v>
      </c>
      <c r="AG17" s="64">
        <f t="shared" si="13"/>
        <v>13</v>
      </c>
      <c r="AH17" s="62">
        <f t="shared" si="14"/>
        <v>6</v>
      </c>
      <c r="AI17" s="62">
        <f t="shared" si="15"/>
        <v>10</v>
      </c>
      <c r="AJ17" s="62">
        <f t="shared" si="3"/>
        <v>0</v>
      </c>
      <c r="AK17" s="62">
        <f t="shared" si="4"/>
        <v>1</v>
      </c>
      <c r="AL17" s="62">
        <f t="shared" si="5"/>
        <v>0</v>
      </c>
      <c r="AM17" s="62">
        <f t="shared" si="6"/>
        <v>0</v>
      </c>
      <c r="AN17" s="63">
        <f t="shared" si="8"/>
        <v>0</v>
      </c>
      <c r="AO17" s="63">
        <f t="shared" si="9"/>
        <v>1</v>
      </c>
      <c r="AP17" s="65">
        <f t="shared" si="10"/>
        <v>31</v>
      </c>
      <c r="AQ17" s="218"/>
      <c r="AS17" s="76">
        <v>8</v>
      </c>
      <c r="AT17" s="77">
        <v>9</v>
      </c>
      <c r="AU17" s="77">
        <v>9</v>
      </c>
      <c r="AV17" s="77">
        <v>9</v>
      </c>
      <c r="AW17" s="77">
        <f t="shared" ref="AW17:AW36" si="16">AI17</f>
        <v>10</v>
      </c>
      <c r="AX17" s="77">
        <v>1</v>
      </c>
      <c r="AY17" s="77">
        <v>2</v>
      </c>
      <c r="AZ17" s="77">
        <v>1</v>
      </c>
      <c r="BA17" s="77">
        <f>SUM(AS17:AZ17)</f>
        <v>49</v>
      </c>
    </row>
    <row r="18" spans="1:53" ht="14.45" customHeight="1">
      <c r="A18" s="18" t="s">
        <v>15</v>
      </c>
      <c r="B18" s="191" t="s">
        <v>3</v>
      </c>
      <c r="C18" s="41"/>
      <c r="D18" s="41" t="s">
        <v>6</v>
      </c>
      <c r="E18" s="41" t="s">
        <v>5</v>
      </c>
      <c r="F18" s="159"/>
      <c r="G18" s="159" t="s">
        <v>5</v>
      </c>
      <c r="H18" s="41" t="s">
        <v>5</v>
      </c>
      <c r="I18" s="216" t="s">
        <v>110</v>
      </c>
      <c r="J18" s="191"/>
      <c r="K18" s="41" t="s">
        <v>3</v>
      </c>
      <c r="L18" s="41" t="s">
        <v>3</v>
      </c>
      <c r="M18" s="159"/>
      <c r="N18" s="159"/>
      <c r="O18" s="41" t="s">
        <v>3</v>
      </c>
      <c r="P18" s="41" t="s">
        <v>3</v>
      </c>
      <c r="Q18" s="41"/>
      <c r="R18" s="41"/>
      <c r="S18" s="41" t="s">
        <v>5</v>
      </c>
      <c r="T18" s="159" t="s">
        <v>5</v>
      </c>
      <c r="U18" s="159" t="s">
        <v>6</v>
      </c>
      <c r="V18" s="41" t="s">
        <v>3</v>
      </c>
      <c r="W18" s="41"/>
      <c r="X18" s="41" t="s">
        <v>5</v>
      </c>
      <c r="Y18" s="41" t="s">
        <v>5</v>
      </c>
      <c r="Z18" s="50" t="s">
        <v>157</v>
      </c>
      <c r="AA18" s="159"/>
      <c r="AB18" s="159" t="s">
        <v>5</v>
      </c>
      <c r="AC18" s="41" t="s">
        <v>6</v>
      </c>
      <c r="AD18" s="41"/>
      <c r="AE18" s="114" t="s">
        <v>5</v>
      </c>
      <c r="AF18" s="114" t="s">
        <v>5</v>
      </c>
      <c r="AG18" s="64">
        <f t="shared" si="13"/>
        <v>13</v>
      </c>
      <c r="AH18" s="62">
        <f t="shared" si="14"/>
        <v>7</v>
      </c>
      <c r="AI18" s="62">
        <f t="shared" si="15"/>
        <v>10</v>
      </c>
      <c r="AJ18" s="62">
        <f t="shared" si="3"/>
        <v>0</v>
      </c>
      <c r="AK18" s="62">
        <f t="shared" si="4"/>
        <v>0</v>
      </c>
      <c r="AL18" s="62">
        <f t="shared" si="5"/>
        <v>0</v>
      </c>
      <c r="AM18" s="62">
        <f t="shared" si="6"/>
        <v>0</v>
      </c>
      <c r="AN18" s="63">
        <f t="shared" si="8"/>
        <v>0</v>
      </c>
      <c r="AO18" s="63">
        <f t="shared" si="9"/>
        <v>1</v>
      </c>
      <c r="AP18" s="65">
        <f t="shared" si="10"/>
        <v>31</v>
      </c>
      <c r="AQ18" s="218"/>
      <c r="AS18" s="76">
        <v>8</v>
      </c>
      <c r="AT18" s="77">
        <v>9</v>
      </c>
      <c r="AU18" s="77">
        <v>9</v>
      </c>
      <c r="AV18" s="77">
        <v>10</v>
      </c>
      <c r="AW18" s="77">
        <f t="shared" si="16"/>
        <v>10</v>
      </c>
      <c r="AX18" s="77">
        <v>1</v>
      </c>
      <c r="AY18" s="77">
        <v>1</v>
      </c>
      <c r="AZ18" s="77">
        <v>1</v>
      </c>
      <c r="BA18" s="77">
        <f t="shared" ref="BA18:BA28" si="17">SUM(AS18:AZ18)</f>
        <v>49</v>
      </c>
    </row>
    <row r="19" spans="1:53" ht="14.45" customHeight="1">
      <c r="A19" s="92" t="s">
        <v>61</v>
      </c>
      <c r="B19" s="191"/>
      <c r="C19" s="41" t="s">
        <v>3</v>
      </c>
      <c r="D19" s="41" t="s">
        <v>3</v>
      </c>
      <c r="E19" s="41"/>
      <c r="F19" s="159" t="s">
        <v>5</v>
      </c>
      <c r="G19" s="159" t="s">
        <v>6</v>
      </c>
      <c r="H19" s="41" t="s">
        <v>3</v>
      </c>
      <c r="I19" s="41" t="s">
        <v>3</v>
      </c>
      <c r="J19" s="191"/>
      <c r="K19" s="41"/>
      <c r="L19" s="41" t="s">
        <v>5</v>
      </c>
      <c r="M19" s="159"/>
      <c r="N19" s="159" t="s">
        <v>6</v>
      </c>
      <c r="O19" s="41" t="s">
        <v>3</v>
      </c>
      <c r="P19" s="41"/>
      <c r="Q19" s="41" t="s">
        <v>5</v>
      </c>
      <c r="R19" s="41" t="s">
        <v>5</v>
      </c>
      <c r="S19" s="41" t="s">
        <v>5</v>
      </c>
      <c r="T19" s="159"/>
      <c r="U19" s="159" t="s">
        <v>6</v>
      </c>
      <c r="V19" s="41"/>
      <c r="W19" s="41" t="s">
        <v>6</v>
      </c>
      <c r="X19" s="41" t="s">
        <v>5</v>
      </c>
      <c r="Y19" s="50" t="s">
        <v>124</v>
      </c>
      <c r="Z19" s="41" t="s">
        <v>5</v>
      </c>
      <c r="AA19" s="159"/>
      <c r="AB19" s="159" t="s">
        <v>6</v>
      </c>
      <c r="AC19" s="41" t="s">
        <v>5</v>
      </c>
      <c r="AD19" s="50" t="s">
        <v>125</v>
      </c>
      <c r="AE19" s="114" t="s">
        <v>3</v>
      </c>
      <c r="AF19" s="114"/>
      <c r="AG19" s="64">
        <f t="shared" si="13"/>
        <v>13</v>
      </c>
      <c r="AH19" s="62">
        <f t="shared" si="14"/>
        <v>6</v>
      </c>
      <c r="AI19" s="62">
        <f t="shared" si="15"/>
        <v>10</v>
      </c>
      <c r="AJ19" s="62">
        <f t="shared" si="3"/>
        <v>0</v>
      </c>
      <c r="AK19" s="62">
        <f t="shared" si="4"/>
        <v>1</v>
      </c>
      <c r="AL19" s="62">
        <f t="shared" si="5"/>
        <v>0</v>
      </c>
      <c r="AM19" s="62">
        <f t="shared" si="6"/>
        <v>0</v>
      </c>
      <c r="AN19" s="63">
        <f t="shared" si="8"/>
        <v>0</v>
      </c>
      <c r="AO19" s="63">
        <f t="shared" si="9"/>
        <v>1</v>
      </c>
      <c r="AP19" s="65">
        <f t="shared" si="10"/>
        <v>31</v>
      </c>
      <c r="AQ19" s="218"/>
      <c r="AS19" s="76">
        <v>8</v>
      </c>
      <c r="AT19" s="77">
        <v>8</v>
      </c>
      <c r="AU19" s="77">
        <v>10</v>
      </c>
      <c r="AV19" s="77">
        <v>10</v>
      </c>
      <c r="AW19" s="77">
        <f t="shared" si="16"/>
        <v>10</v>
      </c>
      <c r="AX19" s="77">
        <v>1</v>
      </c>
      <c r="AY19" s="77">
        <v>2</v>
      </c>
      <c r="AZ19" s="77"/>
      <c r="BA19" s="77">
        <f t="shared" si="17"/>
        <v>49</v>
      </c>
    </row>
    <row r="20" spans="1:53" ht="14.45" customHeight="1">
      <c r="A20" s="18" t="s">
        <v>62</v>
      </c>
      <c r="B20" s="191" t="s">
        <v>5</v>
      </c>
      <c r="C20" s="41"/>
      <c r="D20" s="41" t="s">
        <v>6</v>
      </c>
      <c r="E20" s="41" t="s">
        <v>5</v>
      </c>
      <c r="F20" s="159" t="s">
        <v>5</v>
      </c>
      <c r="G20" s="159" t="s">
        <v>3</v>
      </c>
      <c r="H20" s="41"/>
      <c r="I20" s="41" t="s">
        <v>5</v>
      </c>
      <c r="J20" s="191" t="s">
        <v>3</v>
      </c>
      <c r="K20" s="41"/>
      <c r="L20" s="41" t="s">
        <v>6</v>
      </c>
      <c r="M20" s="159" t="s">
        <v>5</v>
      </c>
      <c r="N20" s="159" t="s">
        <v>5</v>
      </c>
      <c r="O20" s="41"/>
      <c r="P20" s="41" t="s">
        <v>5</v>
      </c>
      <c r="Q20" s="184"/>
      <c r="R20" s="184" t="s">
        <v>119</v>
      </c>
      <c r="S20" s="184" t="s">
        <v>149</v>
      </c>
      <c r="T20" s="159" t="s">
        <v>5</v>
      </c>
      <c r="U20" s="184" t="s">
        <v>150</v>
      </c>
      <c r="V20" s="41" t="s">
        <v>5</v>
      </c>
      <c r="W20" s="41" t="s">
        <v>5</v>
      </c>
      <c r="X20" s="41" t="s">
        <v>97</v>
      </c>
      <c r="Y20" s="41" t="s">
        <v>53</v>
      </c>
      <c r="Z20" s="41"/>
      <c r="AA20" s="159" t="s">
        <v>6</v>
      </c>
      <c r="AB20" s="159"/>
      <c r="AC20" s="41" t="s">
        <v>5</v>
      </c>
      <c r="AD20" s="41" t="s">
        <v>5</v>
      </c>
      <c r="AE20" s="256" t="s">
        <v>151</v>
      </c>
      <c r="AF20" s="114"/>
      <c r="AG20" s="64">
        <f t="shared" si="13"/>
        <v>15</v>
      </c>
      <c r="AH20" s="62">
        <f t="shared" si="14"/>
        <v>6</v>
      </c>
      <c r="AI20" s="62">
        <f t="shared" si="15"/>
        <v>8</v>
      </c>
      <c r="AJ20" s="62">
        <f t="shared" si="3"/>
        <v>0</v>
      </c>
      <c r="AK20" s="62">
        <f t="shared" si="4"/>
        <v>2</v>
      </c>
      <c r="AL20" s="62">
        <f t="shared" si="5"/>
        <v>0</v>
      </c>
      <c r="AM20" s="62">
        <f t="shared" si="6"/>
        <v>0</v>
      </c>
      <c r="AN20" s="63">
        <f t="shared" si="8"/>
        <v>0</v>
      </c>
      <c r="AO20" s="63">
        <f t="shared" si="9"/>
        <v>0</v>
      </c>
      <c r="AP20" s="65">
        <f t="shared" si="10"/>
        <v>31</v>
      </c>
      <c r="AQ20" s="218"/>
      <c r="AS20" s="76">
        <v>8</v>
      </c>
      <c r="AT20" s="77">
        <v>9</v>
      </c>
      <c r="AU20" s="77">
        <v>9</v>
      </c>
      <c r="AV20" s="77">
        <v>11</v>
      </c>
      <c r="AW20" s="77">
        <f t="shared" si="16"/>
        <v>8</v>
      </c>
      <c r="AX20" s="77">
        <v>1</v>
      </c>
      <c r="AY20" s="77">
        <v>1</v>
      </c>
      <c r="AZ20" s="77">
        <v>2</v>
      </c>
      <c r="BA20" s="77">
        <f t="shared" si="17"/>
        <v>49</v>
      </c>
    </row>
    <row r="21" spans="1:53" ht="14.45" customHeight="1">
      <c r="A21" s="18" t="s">
        <v>14</v>
      </c>
      <c r="B21" s="191" t="s">
        <v>5</v>
      </c>
      <c r="C21" s="41" t="s">
        <v>6</v>
      </c>
      <c r="D21" s="41" t="s">
        <v>5</v>
      </c>
      <c r="E21" s="41" t="s">
        <v>5</v>
      </c>
      <c r="F21" s="159"/>
      <c r="G21" s="159" t="s">
        <v>6</v>
      </c>
      <c r="H21" s="41" t="s">
        <v>6</v>
      </c>
      <c r="I21" s="41" t="s">
        <v>5</v>
      </c>
      <c r="J21" s="191"/>
      <c r="K21" s="41" t="s">
        <v>3</v>
      </c>
      <c r="L21" s="41"/>
      <c r="M21" s="159" t="s">
        <v>5</v>
      </c>
      <c r="N21" s="159"/>
      <c r="O21" s="41" t="s">
        <v>3</v>
      </c>
      <c r="P21" s="41"/>
      <c r="Q21" s="41"/>
      <c r="R21" s="41" t="s">
        <v>5</v>
      </c>
      <c r="S21" s="41" t="s">
        <v>6</v>
      </c>
      <c r="T21" s="159" t="s">
        <v>6</v>
      </c>
      <c r="U21" s="159" t="s">
        <v>5</v>
      </c>
      <c r="V21" s="41" t="s">
        <v>5</v>
      </c>
      <c r="W21" s="41"/>
      <c r="X21" s="50" t="s">
        <v>38</v>
      </c>
      <c r="Y21" s="41" t="s">
        <v>3</v>
      </c>
      <c r="Z21" s="41" t="s">
        <v>3</v>
      </c>
      <c r="AA21" s="159"/>
      <c r="AB21" s="159" t="s">
        <v>6</v>
      </c>
      <c r="AC21" s="41" t="s">
        <v>3</v>
      </c>
      <c r="AD21" s="41" t="s">
        <v>3</v>
      </c>
      <c r="AE21" s="114"/>
      <c r="AF21" s="114" t="s">
        <v>5</v>
      </c>
      <c r="AG21" s="64">
        <f t="shared" si="13"/>
        <v>15</v>
      </c>
      <c r="AH21" s="62">
        <f t="shared" si="14"/>
        <v>6</v>
      </c>
      <c r="AI21" s="62">
        <f t="shared" si="15"/>
        <v>9</v>
      </c>
      <c r="AJ21" s="62">
        <f t="shared" si="3"/>
        <v>0</v>
      </c>
      <c r="AK21" s="62">
        <f t="shared" si="4"/>
        <v>1</v>
      </c>
      <c r="AL21" s="62">
        <f t="shared" si="5"/>
        <v>0</v>
      </c>
      <c r="AM21" s="62">
        <f t="shared" si="6"/>
        <v>0</v>
      </c>
      <c r="AN21" s="63">
        <f t="shared" si="8"/>
        <v>0</v>
      </c>
      <c r="AO21" s="63">
        <f t="shared" si="9"/>
        <v>0</v>
      </c>
      <c r="AP21" s="65">
        <f t="shared" si="10"/>
        <v>31</v>
      </c>
      <c r="AQ21" s="218"/>
      <c r="AS21" s="76">
        <v>8</v>
      </c>
      <c r="AT21" s="77">
        <v>9</v>
      </c>
      <c r="AU21" s="77">
        <v>10</v>
      </c>
      <c r="AV21" s="77">
        <v>9</v>
      </c>
      <c r="AW21" s="77">
        <f t="shared" si="16"/>
        <v>9</v>
      </c>
      <c r="AX21" s="77">
        <v>1</v>
      </c>
      <c r="AY21" s="77">
        <v>2</v>
      </c>
      <c r="AZ21" s="77">
        <v>1</v>
      </c>
      <c r="BA21" s="77">
        <f t="shared" si="17"/>
        <v>49</v>
      </c>
    </row>
    <row r="22" spans="1:53" ht="14.45" customHeight="1">
      <c r="A22" s="18" t="s">
        <v>13</v>
      </c>
      <c r="B22" s="191" t="s">
        <v>6</v>
      </c>
      <c r="C22" s="41" t="s">
        <v>53</v>
      </c>
      <c r="D22" s="41"/>
      <c r="E22" s="41" t="s">
        <v>6</v>
      </c>
      <c r="F22" s="159" t="s">
        <v>5</v>
      </c>
      <c r="G22" s="159" t="s">
        <v>5</v>
      </c>
      <c r="H22" s="41" t="s">
        <v>5</v>
      </c>
      <c r="I22" s="41"/>
      <c r="J22" s="191" t="s">
        <v>53</v>
      </c>
      <c r="K22" s="41"/>
      <c r="L22" s="41" t="s">
        <v>95</v>
      </c>
      <c r="M22" s="159" t="s">
        <v>96</v>
      </c>
      <c r="N22" s="159" t="s">
        <v>53</v>
      </c>
      <c r="O22" s="41"/>
      <c r="P22" s="41" t="s">
        <v>5</v>
      </c>
      <c r="Q22" s="50" t="s">
        <v>38</v>
      </c>
      <c r="R22" s="50" t="s">
        <v>38</v>
      </c>
      <c r="S22" s="41"/>
      <c r="T22" s="159" t="s">
        <v>5</v>
      </c>
      <c r="U22" s="159" t="s">
        <v>5</v>
      </c>
      <c r="V22" s="252" t="s">
        <v>146</v>
      </c>
      <c r="W22" s="183"/>
      <c r="X22" s="183" t="s">
        <v>164</v>
      </c>
      <c r="Y22" s="183" t="s">
        <v>161</v>
      </c>
      <c r="Z22" s="183"/>
      <c r="AA22" s="183" t="s">
        <v>164</v>
      </c>
      <c r="AB22" s="183" t="s">
        <v>164</v>
      </c>
      <c r="AC22" s="183" t="s">
        <v>173</v>
      </c>
      <c r="AD22" s="50" t="s">
        <v>147</v>
      </c>
      <c r="AE22" s="114"/>
      <c r="AF22" s="253" t="s">
        <v>148</v>
      </c>
      <c r="AG22" s="64">
        <f t="shared" si="13"/>
        <v>10</v>
      </c>
      <c r="AH22" s="62">
        <f t="shared" si="14"/>
        <v>3</v>
      </c>
      <c r="AI22" s="62">
        <f t="shared" si="15"/>
        <v>8</v>
      </c>
      <c r="AJ22" s="62">
        <f t="shared" si="3"/>
        <v>0</v>
      </c>
      <c r="AK22" s="62">
        <f t="shared" si="4"/>
        <v>4</v>
      </c>
      <c r="AL22" s="62">
        <f t="shared" si="5"/>
        <v>0</v>
      </c>
      <c r="AM22" s="62">
        <f t="shared" si="6"/>
        <v>0</v>
      </c>
      <c r="AN22" s="63">
        <f t="shared" si="8"/>
        <v>6</v>
      </c>
      <c r="AO22" s="63">
        <f t="shared" si="9"/>
        <v>0</v>
      </c>
      <c r="AP22" s="65">
        <f t="shared" si="10"/>
        <v>31</v>
      </c>
      <c r="AQ22" s="218"/>
      <c r="AS22" s="76">
        <v>9</v>
      </c>
      <c r="AT22" s="77">
        <v>8</v>
      </c>
      <c r="AU22" s="77">
        <v>10</v>
      </c>
      <c r="AV22" s="77">
        <v>11</v>
      </c>
      <c r="AW22" s="77">
        <f t="shared" si="16"/>
        <v>8</v>
      </c>
      <c r="AX22" s="77">
        <v>1</v>
      </c>
      <c r="AY22" s="77">
        <v>0</v>
      </c>
      <c r="AZ22" s="77">
        <v>2</v>
      </c>
      <c r="BA22" s="77">
        <f t="shared" si="17"/>
        <v>49</v>
      </c>
    </row>
    <row r="23" spans="1:53" ht="14.45" customHeight="1">
      <c r="A23" s="18" t="s">
        <v>55</v>
      </c>
      <c r="B23" s="191"/>
      <c r="C23" s="41" t="s">
        <v>5</v>
      </c>
      <c r="D23" s="41"/>
      <c r="E23" s="41" t="s">
        <v>102</v>
      </c>
      <c r="F23" s="159" t="s">
        <v>3</v>
      </c>
      <c r="G23" s="159"/>
      <c r="H23" s="41" t="s">
        <v>94</v>
      </c>
      <c r="I23" s="41" t="s">
        <v>5</v>
      </c>
      <c r="J23" s="191" t="s">
        <v>6</v>
      </c>
      <c r="K23" s="41" t="s">
        <v>5</v>
      </c>
      <c r="L23" s="41"/>
      <c r="M23" s="159"/>
      <c r="N23" s="159" t="s">
        <v>6</v>
      </c>
      <c r="O23" s="41" t="s">
        <v>50</v>
      </c>
      <c r="P23" s="41" t="s">
        <v>6</v>
      </c>
      <c r="Q23" s="41" t="s">
        <v>5</v>
      </c>
      <c r="R23" s="41" t="s">
        <v>3</v>
      </c>
      <c r="S23" s="41"/>
      <c r="T23" s="159" t="s">
        <v>3</v>
      </c>
      <c r="U23" s="159"/>
      <c r="V23" s="41" t="s">
        <v>63</v>
      </c>
      <c r="W23" s="41" t="s">
        <v>3</v>
      </c>
      <c r="X23" s="41" t="s">
        <v>3</v>
      </c>
      <c r="Y23" s="41"/>
      <c r="Z23" s="41" t="s">
        <v>6</v>
      </c>
      <c r="AA23" s="159" t="s">
        <v>5</v>
      </c>
      <c r="AB23" s="159"/>
      <c r="AC23" s="41" t="s">
        <v>50</v>
      </c>
      <c r="AD23" s="41" t="s">
        <v>6</v>
      </c>
      <c r="AE23" s="114" t="s">
        <v>5</v>
      </c>
      <c r="AF23" s="114" t="s">
        <v>3</v>
      </c>
      <c r="AG23" s="64">
        <f t="shared" si="13"/>
        <v>16</v>
      </c>
      <c r="AH23" s="62">
        <f t="shared" si="14"/>
        <v>6</v>
      </c>
      <c r="AI23" s="62">
        <f t="shared" si="15"/>
        <v>9</v>
      </c>
      <c r="AJ23" s="62">
        <f t="shared" si="3"/>
        <v>0</v>
      </c>
      <c r="AK23" s="62">
        <f t="shared" si="4"/>
        <v>0</v>
      </c>
      <c r="AL23" s="62">
        <f t="shared" si="5"/>
        <v>0</v>
      </c>
      <c r="AM23" s="62">
        <f t="shared" si="6"/>
        <v>0</v>
      </c>
      <c r="AN23" s="63">
        <f t="shared" si="8"/>
        <v>0</v>
      </c>
      <c r="AO23" s="63">
        <f t="shared" si="9"/>
        <v>0</v>
      </c>
      <c r="AP23" s="65">
        <f t="shared" si="10"/>
        <v>31</v>
      </c>
      <c r="AQ23" s="218"/>
      <c r="AS23" s="76">
        <v>8</v>
      </c>
      <c r="AT23" s="77">
        <v>9</v>
      </c>
      <c r="AU23" s="77">
        <v>10</v>
      </c>
      <c r="AV23" s="77">
        <v>9</v>
      </c>
      <c r="AW23" s="77">
        <f t="shared" si="16"/>
        <v>9</v>
      </c>
      <c r="AX23" s="77">
        <v>2</v>
      </c>
      <c r="AY23" s="77">
        <v>1</v>
      </c>
      <c r="AZ23" s="77">
        <v>1</v>
      </c>
      <c r="BA23" s="77">
        <f t="shared" si="17"/>
        <v>49</v>
      </c>
    </row>
    <row r="24" spans="1:53" ht="14.45" customHeight="1">
      <c r="A24" s="92" t="s">
        <v>44</v>
      </c>
      <c r="B24" s="191"/>
      <c r="C24" s="41" t="s">
        <v>3</v>
      </c>
      <c r="D24" s="41" t="s">
        <v>3</v>
      </c>
      <c r="E24" s="41"/>
      <c r="F24" s="159" t="s">
        <v>6</v>
      </c>
      <c r="G24" s="159"/>
      <c r="H24" s="50" t="s">
        <v>111</v>
      </c>
      <c r="I24" s="50" t="s">
        <v>112</v>
      </c>
      <c r="J24" s="191"/>
      <c r="K24" s="41"/>
      <c r="L24" s="41" t="s">
        <v>6</v>
      </c>
      <c r="M24" s="159" t="s">
        <v>5</v>
      </c>
      <c r="N24" s="159"/>
      <c r="O24" s="41" t="s">
        <v>6</v>
      </c>
      <c r="P24" s="50" t="s">
        <v>116</v>
      </c>
      <c r="Q24" s="41" t="s">
        <v>5</v>
      </c>
      <c r="R24" s="184" t="s">
        <v>151</v>
      </c>
      <c r="S24" s="41"/>
      <c r="T24" s="159"/>
      <c r="U24" s="159" t="s">
        <v>5</v>
      </c>
      <c r="V24" s="41" t="s">
        <v>3</v>
      </c>
      <c r="W24" s="41" t="s">
        <v>3</v>
      </c>
      <c r="X24" s="41"/>
      <c r="Y24" s="41" t="s">
        <v>6</v>
      </c>
      <c r="Z24" s="41" t="s">
        <v>5</v>
      </c>
      <c r="AA24" s="159" t="s">
        <v>5</v>
      </c>
      <c r="AB24" s="159"/>
      <c r="AC24" s="41" t="s">
        <v>5</v>
      </c>
      <c r="AD24" s="41" t="s">
        <v>6</v>
      </c>
      <c r="AE24" s="114" t="s">
        <v>5</v>
      </c>
      <c r="AF24" s="114"/>
      <c r="AG24" s="64">
        <f t="shared" si="13"/>
        <v>12</v>
      </c>
      <c r="AH24" s="62">
        <f t="shared" si="14"/>
        <v>5</v>
      </c>
      <c r="AI24" s="62">
        <f t="shared" si="15"/>
        <v>11</v>
      </c>
      <c r="AJ24" s="62">
        <f t="shared" si="3"/>
        <v>0</v>
      </c>
      <c r="AK24" s="62">
        <f t="shared" si="4"/>
        <v>2</v>
      </c>
      <c r="AL24" s="62">
        <f t="shared" si="5"/>
        <v>0</v>
      </c>
      <c r="AM24" s="62">
        <f t="shared" si="6"/>
        <v>0</v>
      </c>
      <c r="AN24" s="63">
        <f t="shared" si="8"/>
        <v>0</v>
      </c>
      <c r="AO24" s="63">
        <f t="shared" si="9"/>
        <v>1</v>
      </c>
      <c r="AP24" s="65">
        <f t="shared" si="10"/>
        <v>31</v>
      </c>
      <c r="AQ24" s="218"/>
      <c r="AS24" s="76">
        <v>8</v>
      </c>
      <c r="AT24" s="77">
        <v>9</v>
      </c>
      <c r="AU24" s="77">
        <v>8</v>
      </c>
      <c r="AV24" s="77">
        <v>9</v>
      </c>
      <c r="AW24" s="77">
        <f t="shared" si="16"/>
        <v>11</v>
      </c>
      <c r="AX24" s="77">
        <v>1</v>
      </c>
      <c r="AY24" s="77">
        <v>3</v>
      </c>
      <c r="AZ24" s="77"/>
      <c r="BA24" s="77">
        <f t="shared" si="17"/>
        <v>49</v>
      </c>
    </row>
    <row r="25" spans="1:53" ht="14.45" customHeight="1">
      <c r="A25" s="18" t="s">
        <v>12</v>
      </c>
      <c r="B25" s="183"/>
      <c r="C25" s="183" t="s">
        <v>163</v>
      </c>
      <c r="D25" s="183" t="s">
        <v>172</v>
      </c>
      <c r="E25" s="183"/>
      <c r="F25" s="183" t="s">
        <v>164</v>
      </c>
      <c r="G25" s="183"/>
      <c r="H25" s="184"/>
      <c r="I25" s="184"/>
      <c r="J25" s="191"/>
      <c r="K25" s="50" t="s">
        <v>113</v>
      </c>
      <c r="L25" s="184" t="s">
        <v>114</v>
      </c>
      <c r="M25" s="159" t="s">
        <v>6</v>
      </c>
      <c r="N25" s="184" t="s">
        <v>107</v>
      </c>
      <c r="O25" s="41" t="s">
        <v>5</v>
      </c>
      <c r="P25" s="41" t="s">
        <v>6</v>
      </c>
      <c r="Q25" s="41" t="s">
        <v>5</v>
      </c>
      <c r="R25" s="41" t="s">
        <v>3</v>
      </c>
      <c r="S25" s="41" t="s">
        <v>3</v>
      </c>
      <c r="T25" s="159"/>
      <c r="U25" s="159"/>
      <c r="V25" s="41" t="s">
        <v>5</v>
      </c>
      <c r="W25" s="41" t="s">
        <v>5</v>
      </c>
      <c r="X25" s="41" t="s">
        <v>5</v>
      </c>
      <c r="Y25" s="41"/>
      <c r="Z25" s="41" t="s">
        <v>6</v>
      </c>
      <c r="AA25" s="159" t="s">
        <v>98</v>
      </c>
      <c r="AB25" s="159"/>
      <c r="AC25" s="41"/>
      <c r="AD25" s="41" t="s">
        <v>5</v>
      </c>
      <c r="AE25" s="114" t="s">
        <v>3</v>
      </c>
      <c r="AF25" s="114" t="s">
        <v>3</v>
      </c>
      <c r="AG25" s="64">
        <f t="shared" si="13"/>
        <v>10</v>
      </c>
      <c r="AH25" s="62">
        <f t="shared" si="14"/>
        <v>5</v>
      </c>
      <c r="AI25" s="62">
        <f t="shared" si="15"/>
        <v>11</v>
      </c>
      <c r="AJ25" s="62">
        <f t="shared" si="3"/>
        <v>0</v>
      </c>
      <c r="AK25" s="62">
        <f t="shared" si="4"/>
        <v>2</v>
      </c>
      <c r="AL25" s="62">
        <f t="shared" si="5"/>
        <v>0</v>
      </c>
      <c r="AM25" s="62">
        <f t="shared" si="6"/>
        <v>0</v>
      </c>
      <c r="AN25" s="63">
        <f t="shared" si="8"/>
        <v>3</v>
      </c>
      <c r="AO25" s="63">
        <f t="shared" si="9"/>
        <v>0</v>
      </c>
      <c r="AP25" s="65">
        <f t="shared" si="10"/>
        <v>31</v>
      </c>
      <c r="AQ25" s="218"/>
      <c r="AS25" s="76">
        <v>8</v>
      </c>
      <c r="AT25" s="77">
        <v>9</v>
      </c>
      <c r="AU25" s="77">
        <v>9</v>
      </c>
      <c r="AV25" s="77">
        <v>9</v>
      </c>
      <c r="AW25" s="77">
        <f t="shared" si="16"/>
        <v>11</v>
      </c>
      <c r="AX25" s="77">
        <v>1</v>
      </c>
      <c r="AY25" s="77">
        <v>2</v>
      </c>
      <c r="AZ25" s="77"/>
      <c r="BA25" s="77">
        <f t="shared" si="17"/>
        <v>49</v>
      </c>
    </row>
    <row r="26" spans="1:53" ht="14.45" customHeight="1">
      <c r="A26" s="42" t="s">
        <v>43</v>
      </c>
      <c r="B26" s="207"/>
      <c r="C26" s="41" t="s">
        <v>5</v>
      </c>
      <c r="D26" s="41"/>
      <c r="E26" s="41"/>
      <c r="F26" s="159" t="s">
        <v>3</v>
      </c>
      <c r="G26" s="159" t="s">
        <v>3</v>
      </c>
      <c r="H26" s="41"/>
      <c r="I26" s="41"/>
      <c r="J26" s="191" t="s">
        <v>105</v>
      </c>
      <c r="K26" s="41" t="s">
        <v>5</v>
      </c>
      <c r="L26" s="41" t="s">
        <v>5</v>
      </c>
      <c r="M26" s="159" t="s">
        <v>5</v>
      </c>
      <c r="N26" s="159" t="s">
        <v>5</v>
      </c>
      <c r="O26" s="41" t="s">
        <v>5</v>
      </c>
      <c r="P26" s="41"/>
      <c r="Q26" s="50" t="s">
        <v>116</v>
      </c>
      <c r="R26" s="41" t="s">
        <v>6</v>
      </c>
      <c r="S26" s="41" t="s">
        <v>3</v>
      </c>
      <c r="T26" s="159"/>
      <c r="U26" s="159" t="s">
        <v>3</v>
      </c>
      <c r="V26" s="41"/>
      <c r="W26" s="41" t="s">
        <v>6</v>
      </c>
      <c r="X26" s="41" t="s">
        <v>5</v>
      </c>
      <c r="Y26" s="41" t="s">
        <v>6</v>
      </c>
      <c r="Z26" s="41" t="s">
        <v>5</v>
      </c>
      <c r="AA26" s="159"/>
      <c r="AB26" s="159" t="s">
        <v>3</v>
      </c>
      <c r="AC26" s="41" t="s">
        <v>3</v>
      </c>
      <c r="AD26" s="41"/>
      <c r="AE26" s="114" t="s">
        <v>6</v>
      </c>
      <c r="AF26" s="114" t="s">
        <v>5</v>
      </c>
      <c r="AG26" s="64">
        <f t="shared" si="13"/>
        <v>14</v>
      </c>
      <c r="AH26" s="62">
        <f t="shared" si="14"/>
        <v>6</v>
      </c>
      <c r="AI26" s="62">
        <f t="shared" si="15"/>
        <v>10</v>
      </c>
      <c r="AJ26" s="62">
        <f t="shared" si="3"/>
        <v>0</v>
      </c>
      <c r="AK26" s="62">
        <f t="shared" si="4"/>
        <v>0</v>
      </c>
      <c r="AL26" s="62">
        <f t="shared" si="5"/>
        <v>0</v>
      </c>
      <c r="AM26" s="62">
        <f t="shared" si="6"/>
        <v>0</v>
      </c>
      <c r="AN26" s="63">
        <f t="shared" si="8"/>
        <v>0</v>
      </c>
      <c r="AO26" s="63">
        <f t="shared" si="9"/>
        <v>1</v>
      </c>
      <c r="AP26" s="65">
        <f t="shared" si="10"/>
        <v>31</v>
      </c>
      <c r="AQ26" s="218"/>
      <c r="AS26" s="76">
        <v>9</v>
      </c>
      <c r="AT26" s="77">
        <v>7</v>
      </c>
      <c r="AU26" s="77">
        <v>10</v>
      </c>
      <c r="AV26" s="77">
        <v>9</v>
      </c>
      <c r="AW26" s="77">
        <f t="shared" si="16"/>
        <v>10</v>
      </c>
      <c r="AX26" s="77">
        <v>1</v>
      </c>
      <c r="AY26" s="77">
        <v>2</v>
      </c>
      <c r="AZ26" s="77">
        <v>1</v>
      </c>
      <c r="BA26" s="77">
        <f t="shared" si="17"/>
        <v>49</v>
      </c>
    </row>
    <row r="27" spans="1:53" ht="14.45" customHeight="1">
      <c r="A27" s="18" t="s">
        <v>45</v>
      </c>
      <c r="B27" s="208" t="s">
        <v>53</v>
      </c>
      <c r="C27" s="39"/>
      <c r="D27" s="39" t="s">
        <v>5</v>
      </c>
      <c r="E27" s="39" t="s">
        <v>6</v>
      </c>
      <c r="F27" s="160" t="s">
        <v>5</v>
      </c>
      <c r="G27" s="160"/>
      <c r="H27" s="40" t="s">
        <v>38</v>
      </c>
      <c r="I27" s="39" t="s">
        <v>3</v>
      </c>
      <c r="J27" s="192"/>
      <c r="K27" s="39" t="s">
        <v>6</v>
      </c>
      <c r="L27" s="39"/>
      <c r="M27" s="160"/>
      <c r="N27" s="160" t="s">
        <v>3</v>
      </c>
      <c r="O27" s="39"/>
      <c r="P27" s="39" t="s">
        <v>5</v>
      </c>
      <c r="Q27" s="39" t="s">
        <v>6</v>
      </c>
      <c r="R27" s="39" t="s">
        <v>5</v>
      </c>
      <c r="S27" s="39" t="s">
        <v>5</v>
      </c>
      <c r="T27" s="160" t="s">
        <v>3</v>
      </c>
      <c r="U27" s="160"/>
      <c r="V27" s="39" t="s">
        <v>6</v>
      </c>
      <c r="W27" s="39" t="s">
        <v>5</v>
      </c>
      <c r="X27" s="39" t="s">
        <v>3</v>
      </c>
      <c r="Y27" s="39"/>
      <c r="Z27" s="39"/>
      <c r="AA27" s="160" t="s">
        <v>5</v>
      </c>
      <c r="AB27" s="160" t="s">
        <v>5</v>
      </c>
      <c r="AC27" s="39" t="s">
        <v>5</v>
      </c>
      <c r="AD27" s="39" t="s">
        <v>3</v>
      </c>
      <c r="AE27" s="115"/>
      <c r="AF27" s="115" t="s">
        <v>5</v>
      </c>
      <c r="AG27" s="64">
        <f t="shared" si="13"/>
        <v>14</v>
      </c>
      <c r="AH27" s="62">
        <f t="shared" si="14"/>
        <v>6</v>
      </c>
      <c r="AI27" s="62">
        <f t="shared" si="15"/>
        <v>10</v>
      </c>
      <c r="AJ27" s="62">
        <f t="shared" si="3"/>
        <v>0</v>
      </c>
      <c r="AK27" s="62">
        <f t="shared" si="4"/>
        <v>1</v>
      </c>
      <c r="AL27" s="62">
        <f t="shared" si="5"/>
        <v>0</v>
      </c>
      <c r="AM27" s="62">
        <f t="shared" si="6"/>
        <v>0</v>
      </c>
      <c r="AN27" s="63">
        <f t="shared" si="8"/>
        <v>0</v>
      </c>
      <c r="AO27" s="63">
        <f t="shared" si="9"/>
        <v>0</v>
      </c>
      <c r="AP27" s="65">
        <f t="shared" si="10"/>
        <v>31</v>
      </c>
      <c r="AQ27" s="218"/>
      <c r="AS27" s="76">
        <v>8</v>
      </c>
      <c r="AT27" s="77">
        <v>9</v>
      </c>
      <c r="AU27" s="77">
        <v>10</v>
      </c>
      <c r="AV27" s="77">
        <v>9</v>
      </c>
      <c r="AW27" s="77">
        <f t="shared" si="16"/>
        <v>10</v>
      </c>
      <c r="AX27" s="77">
        <v>1</v>
      </c>
      <c r="AY27" s="77">
        <v>1</v>
      </c>
      <c r="AZ27" s="77">
        <v>1</v>
      </c>
      <c r="BA27" s="77">
        <f t="shared" si="17"/>
        <v>49</v>
      </c>
    </row>
    <row r="28" spans="1:53" ht="14.45" customHeight="1" thickBot="1">
      <c r="A28" s="171" t="s">
        <v>46</v>
      </c>
      <c r="B28" s="209"/>
      <c r="C28" s="61" t="s">
        <v>5</v>
      </c>
      <c r="D28" s="61" t="s">
        <v>5</v>
      </c>
      <c r="E28" s="61" t="s">
        <v>3</v>
      </c>
      <c r="F28" s="161"/>
      <c r="G28" s="161"/>
      <c r="H28" s="61" t="s">
        <v>3</v>
      </c>
      <c r="I28" s="61"/>
      <c r="J28" s="193" t="s">
        <v>5</v>
      </c>
      <c r="K28" s="61" t="s">
        <v>5</v>
      </c>
      <c r="L28" s="61" t="s">
        <v>5</v>
      </c>
      <c r="M28" s="161" t="s">
        <v>3</v>
      </c>
      <c r="N28" s="161"/>
      <c r="O28" s="61" t="s">
        <v>6</v>
      </c>
      <c r="P28" s="61" t="s">
        <v>5</v>
      </c>
      <c r="Q28" s="61" t="s">
        <v>3</v>
      </c>
      <c r="R28" s="61"/>
      <c r="S28" s="61" t="s">
        <v>6</v>
      </c>
      <c r="T28" s="161" t="s">
        <v>6</v>
      </c>
      <c r="U28" s="161"/>
      <c r="V28" s="61" t="s">
        <v>5</v>
      </c>
      <c r="W28" s="61" t="s">
        <v>3</v>
      </c>
      <c r="X28" s="61"/>
      <c r="Y28" s="61" t="s">
        <v>3</v>
      </c>
      <c r="Z28" s="61"/>
      <c r="AA28" s="161" t="s">
        <v>6</v>
      </c>
      <c r="AB28" s="161" t="s">
        <v>5</v>
      </c>
      <c r="AC28" s="61"/>
      <c r="AD28" s="61" t="s">
        <v>5</v>
      </c>
      <c r="AE28" s="116" t="s">
        <v>5</v>
      </c>
      <c r="AF28" s="116" t="s">
        <v>6</v>
      </c>
      <c r="AG28" s="70">
        <f t="shared" si="13"/>
        <v>15</v>
      </c>
      <c r="AH28" s="23">
        <f t="shared" si="14"/>
        <v>6</v>
      </c>
      <c r="AI28" s="23">
        <f t="shared" si="15"/>
        <v>10</v>
      </c>
      <c r="AJ28" s="23">
        <f t="shared" si="3"/>
        <v>0</v>
      </c>
      <c r="AK28" s="23">
        <f t="shared" si="4"/>
        <v>0</v>
      </c>
      <c r="AL28" s="23">
        <f t="shared" si="5"/>
        <v>0</v>
      </c>
      <c r="AM28" s="23">
        <f t="shared" si="6"/>
        <v>0</v>
      </c>
      <c r="AN28" s="71">
        <f t="shared" si="8"/>
        <v>0</v>
      </c>
      <c r="AO28" s="71">
        <f t="shared" si="9"/>
        <v>0</v>
      </c>
      <c r="AP28" s="230">
        <f t="shared" si="10"/>
        <v>31</v>
      </c>
      <c r="AQ28" s="218"/>
      <c r="AS28" s="86">
        <v>8</v>
      </c>
      <c r="AT28" s="85">
        <v>9</v>
      </c>
      <c r="AU28" s="85">
        <v>9</v>
      </c>
      <c r="AV28" s="85">
        <v>9</v>
      </c>
      <c r="AW28" s="85">
        <f t="shared" si="16"/>
        <v>10</v>
      </c>
      <c r="AX28" s="85">
        <v>1</v>
      </c>
      <c r="AY28" s="85">
        <v>2</v>
      </c>
      <c r="AZ28" s="85">
        <v>1</v>
      </c>
      <c r="BA28" s="85">
        <f t="shared" si="17"/>
        <v>49</v>
      </c>
    </row>
    <row r="29" spans="1:53" ht="14.45" customHeight="1">
      <c r="A29" s="42" t="s">
        <v>56</v>
      </c>
      <c r="B29" s="210"/>
      <c r="C29" s="179" t="s">
        <v>3</v>
      </c>
      <c r="D29" s="179" t="s">
        <v>3</v>
      </c>
      <c r="E29" s="38"/>
      <c r="F29" s="162"/>
      <c r="G29" s="162" t="s">
        <v>5</v>
      </c>
      <c r="H29" s="38" t="s">
        <v>6</v>
      </c>
      <c r="I29" s="38"/>
      <c r="J29" s="194" t="s">
        <v>5</v>
      </c>
      <c r="K29" s="38" t="s">
        <v>6</v>
      </c>
      <c r="L29" s="38" t="s">
        <v>3</v>
      </c>
      <c r="M29" s="162"/>
      <c r="N29" s="90" t="s">
        <v>38</v>
      </c>
      <c r="O29" s="38" t="s">
        <v>5</v>
      </c>
      <c r="P29" s="38" t="s">
        <v>5</v>
      </c>
      <c r="Q29" s="38"/>
      <c r="R29" s="119" t="s">
        <v>6</v>
      </c>
      <c r="S29" s="90" t="s">
        <v>5</v>
      </c>
      <c r="T29" s="162" t="s">
        <v>3</v>
      </c>
      <c r="U29" s="162"/>
      <c r="V29" s="38" t="s">
        <v>5</v>
      </c>
      <c r="W29" s="90" t="s">
        <v>38</v>
      </c>
      <c r="X29" s="38" t="s">
        <v>5</v>
      </c>
      <c r="Y29" s="38" t="s">
        <v>5</v>
      </c>
      <c r="Z29" s="38" t="s">
        <v>6</v>
      </c>
      <c r="AA29" s="162"/>
      <c r="AB29" s="240" t="s">
        <v>132</v>
      </c>
      <c r="AC29" s="38" t="s">
        <v>3</v>
      </c>
      <c r="AD29" s="240"/>
      <c r="AE29" s="241" t="s">
        <v>130</v>
      </c>
      <c r="AF29" s="117" t="s">
        <v>131</v>
      </c>
      <c r="AG29" s="36">
        <f t="shared" si="13"/>
        <v>14</v>
      </c>
      <c r="AH29" s="35">
        <f t="shared" ref="AH29:AH36" si="18">COUNTIF(B29:AF29,"N")</f>
        <v>6</v>
      </c>
      <c r="AI29" s="35">
        <f t="shared" si="15"/>
        <v>9</v>
      </c>
      <c r="AJ29" s="35">
        <f t="shared" si="3"/>
        <v>0</v>
      </c>
      <c r="AK29" s="35">
        <f t="shared" si="4"/>
        <v>2</v>
      </c>
      <c r="AL29" s="35">
        <f t="shared" si="5"/>
        <v>0</v>
      </c>
      <c r="AM29" s="35">
        <f t="shared" si="6"/>
        <v>0</v>
      </c>
      <c r="AN29" s="34">
        <f t="shared" si="8"/>
        <v>0</v>
      </c>
      <c r="AO29" s="34">
        <f t="shared" si="9"/>
        <v>0</v>
      </c>
      <c r="AP29" s="33">
        <f t="shared" si="10"/>
        <v>31</v>
      </c>
      <c r="AQ29" s="218"/>
      <c r="AS29" s="96">
        <v>8</v>
      </c>
      <c r="AT29" s="97">
        <v>9</v>
      </c>
      <c r="AU29" s="97">
        <v>9</v>
      </c>
      <c r="AV29" s="97">
        <v>10</v>
      </c>
      <c r="AW29" s="93">
        <f t="shared" si="16"/>
        <v>9</v>
      </c>
      <c r="AX29" s="93">
        <v>9</v>
      </c>
      <c r="AY29" s="93">
        <v>1</v>
      </c>
      <c r="AZ29" s="98">
        <v>1</v>
      </c>
      <c r="BA29" s="93">
        <f>SUM(AS29:AZ29)</f>
        <v>56</v>
      </c>
    </row>
    <row r="30" spans="1:53" ht="14.45" customHeight="1">
      <c r="A30" s="91" t="s">
        <v>57</v>
      </c>
      <c r="B30" s="211" t="s">
        <v>3</v>
      </c>
      <c r="C30" s="38"/>
      <c r="D30" s="175" t="s">
        <v>38</v>
      </c>
      <c r="E30" s="37"/>
      <c r="F30" s="163" t="s">
        <v>6</v>
      </c>
      <c r="G30" s="163" t="s">
        <v>5</v>
      </c>
      <c r="H30" s="39" t="s">
        <v>3</v>
      </c>
      <c r="I30" s="37" t="s">
        <v>3</v>
      </c>
      <c r="J30" s="195"/>
      <c r="K30" s="37" t="s">
        <v>5</v>
      </c>
      <c r="L30" s="175" t="s">
        <v>38</v>
      </c>
      <c r="M30" s="163"/>
      <c r="N30" s="163" t="s">
        <v>6</v>
      </c>
      <c r="O30" s="37" t="s">
        <v>6</v>
      </c>
      <c r="P30" s="242" t="s">
        <v>134</v>
      </c>
      <c r="Q30" s="243"/>
      <c r="R30" s="244"/>
      <c r="S30" s="250" t="s">
        <v>133</v>
      </c>
      <c r="T30" s="163" t="s">
        <v>5</v>
      </c>
      <c r="U30" s="244" t="s">
        <v>133</v>
      </c>
      <c r="V30" s="37"/>
      <c r="W30" s="37" t="s">
        <v>6</v>
      </c>
      <c r="X30" s="37" t="s">
        <v>5</v>
      </c>
      <c r="Y30" s="37" t="s">
        <v>5</v>
      </c>
      <c r="Z30" s="37" t="s">
        <v>3</v>
      </c>
      <c r="AA30" s="163" t="s">
        <v>3</v>
      </c>
      <c r="AB30" s="163"/>
      <c r="AC30" s="37" t="s">
        <v>5</v>
      </c>
      <c r="AD30" s="242" t="s">
        <v>133</v>
      </c>
      <c r="AE30" s="118" t="s">
        <v>5</v>
      </c>
      <c r="AF30" s="243"/>
      <c r="AG30" s="64">
        <f t="shared" si="13"/>
        <v>14</v>
      </c>
      <c r="AH30" s="62">
        <f t="shared" si="18"/>
        <v>6</v>
      </c>
      <c r="AI30" s="62">
        <f t="shared" si="15"/>
        <v>9</v>
      </c>
      <c r="AJ30" s="62">
        <f t="shared" si="3"/>
        <v>0</v>
      </c>
      <c r="AK30" s="62">
        <f t="shared" si="4"/>
        <v>2</v>
      </c>
      <c r="AL30" s="62">
        <f t="shared" si="5"/>
        <v>0</v>
      </c>
      <c r="AM30" s="62">
        <f t="shared" si="6"/>
        <v>0</v>
      </c>
      <c r="AN30" s="63">
        <f t="shared" si="8"/>
        <v>0</v>
      </c>
      <c r="AO30" s="63">
        <f t="shared" si="9"/>
        <v>0</v>
      </c>
      <c r="AP30" s="65">
        <f t="shared" si="10"/>
        <v>31</v>
      </c>
      <c r="AQ30" s="218"/>
      <c r="AS30" s="99">
        <v>8</v>
      </c>
      <c r="AT30" s="100">
        <v>9</v>
      </c>
      <c r="AU30" s="100">
        <v>9</v>
      </c>
      <c r="AV30" s="100">
        <v>9</v>
      </c>
      <c r="AW30" s="94">
        <f t="shared" si="16"/>
        <v>9</v>
      </c>
      <c r="AX30" s="94">
        <v>9</v>
      </c>
      <c r="AY30" s="94">
        <v>2</v>
      </c>
      <c r="AZ30" s="101">
        <v>1</v>
      </c>
      <c r="BA30" s="94">
        <f t="shared" ref="BA30:BA36" si="19">SUM(AS30:AZ30)</f>
        <v>56</v>
      </c>
    </row>
    <row r="31" spans="1:53" ht="14.45" customHeight="1">
      <c r="A31" s="18" t="s">
        <v>58</v>
      </c>
      <c r="B31" s="208" t="s">
        <v>5</v>
      </c>
      <c r="C31" s="38"/>
      <c r="D31" s="39" t="s">
        <v>6</v>
      </c>
      <c r="E31" s="39"/>
      <c r="F31" s="160" t="s">
        <v>5</v>
      </c>
      <c r="G31" s="160" t="s">
        <v>5</v>
      </c>
      <c r="H31" s="39" t="s">
        <v>5</v>
      </c>
      <c r="I31" s="180" t="s">
        <v>3</v>
      </c>
      <c r="J31" s="192"/>
      <c r="K31" s="39" t="s">
        <v>5</v>
      </c>
      <c r="L31" s="39" t="s">
        <v>5</v>
      </c>
      <c r="M31" s="160" t="s">
        <v>3</v>
      </c>
      <c r="N31" s="223"/>
      <c r="O31" s="223" t="s">
        <v>161</v>
      </c>
      <c r="P31" s="223"/>
      <c r="Q31" s="223"/>
      <c r="R31" s="251" t="s">
        <v>135</v>
      </c>
      <c r="S31" s="223" t="s">
        <v>136</v>
      </c>
      <c r="T31" s="223" t="s">
        <v>137</v>
      </c>
      <c r="U31" s="245" t="s">
        <v>136</v>
      </c>
      <c r="V31" s="245" t="s">
        <v>136</v>
      </c>
      <c r="W31" s="245" t="s">
        <v>138</v>
      </c>
      <c r="X31" s="39"/>
      <c r="Y31" s="39" t="s">
        <v>5</v>
      </c>
      <c r="Z31" s="39" t="s">
        <v>5</v>
      </c>
      <c r="AA31" s="245" t="s">
        <v>139</v>
      </c>
      <c r="AB31" s="245" t="s">
        <v>134</v>
      </c>
      <c r="AC31" s="245" t="s">
        <v>134</v>
      </c>
      <c r="AD31" s="245" t="s">
        <v>134</v>
      </c>
      <c r="AE31" s="246"/>
      <c r="AF31" s="115"/>
      <c r="AG31" s="64">
        <f>COUNTIF(B31:AF31,"D")+COUNTIF(B31:AF31,"D2")+COUNTIF(B31:AF31,"DN")</f>
        <v>16</v>
      </c>
      <c r="AH31" s="62">
        <f t="shared" si="18"/>
        <v>5</v>
      </c>
      <c r="AI31" s="62">
        <f t="shared" si="15"/>
        <v>9</v>
      </c>
      <c r="AJ31" s="62">
        <f t="shared" si="3"/>
        <v>0</v>
      </c>
      <c r="AK31" s="62">
        <f t="shared" si="4"/>
        <v>0</v>
      </c>
      <c r="AL31" s="62">
        <f t="shared" si="5"/>
        <v>0</v>
      </c>
      <c r="AM31" s="62">
        <f t="shared" si="6"/>
        <v>0</v>
      </c>
      <c r="AN31" s="63">
        <f t="shared" si="8"/>
        <v>1</v>
      </c>
      <c r="AO31" s="63">
        <f t="shared" si="9"/>
        <v>0</v>
      </c>
      <c r="AP31" s="65">
        <f t="shared" si="10"/>
        <v>31</v>
      </c>
      <c r="AQ31" s="218"/>
      <c r="AS31" s="99">
        <v>8</v>
      </c>
      <c r="AT31" s="100">
        <v>9</v>
      </c>
      <c r="AU31" s="100">
        <v>10</v>
      </c>
      <c r="AV31" s="100">
        <v>9</v>
      </c>
      <c r="AW31" s="94">
        <f t="shared" si="16"/>
        <v>9</v>
      </c>
      <c r="AX31" s="94">
        <v>9</v>
      </c>
      <c r="AY31" s="94">
        <v>1</v>
      </c>
      <c r="AZ31" s="101">
        <v>1</v>
      </c>
      <c r="BA31" s="94">
        <f t="shared" si="19"/>
        <v>56</v>
      </c>
    </row>
    <row r="32" spans="1:53" ht="14.45" customHeight="1">
      <c r="A32" s="11" t="s">
        <v>11</v>
      </c>
      <c r="B32" s="208"/>
      <c r="C32" s="38" t="s">
        <v>5</v>
      </c>
      <c r="D32" s="39" t="s">
        <v>5</v>
      </c>
      <c r="E32" s="39" t="s">
        <v>5</v>
      </c>
      <c r="F32" s="160"/>
      <c r="G32" s="160"/>
      <c r="H32" s="180" t="s">
        <v>3</v>
      </c>
      <c r="I32" s="39"/>
      <c r="J32" s="192"/>
      <c r="K32" s="39" t="s">
        <v>5</v>
      </c>
      <c r="L32" s="39" t="s">
        <v>6</v>
      </c>
      <c r="M32" s="160"/>
      <c r="N32" s="160" t="s">
        <v>3</v>
      </c>
      <c r="O32" s="39"/>
      <c r="P32" s="39" t="s">
        <v>5</v>
      </c>
      <c r="Q32" s="39" t="s">
        <v>5</v>
      </c>
      <c r="R32" s="39" t="s">
        <v>3</v>
      </c>
      <c r="S32" s="39"/>
      <c r="T32" s="160" t="s">
        <v>6</v>
      </c>
      <c r="U32" s="160" t="s">
        <v>5</v>
      </c>
      <c r="V32" s="39" t="s">
        <v>5</v>
      </c>
      <c r="W32" s="39" t="s">
        <v>3</v>
      </c>
      <c r="X32" s="39"/>
      <c r="Y32" s="39" t="s">
        <v>6</v>
      </c>
      <c r="Z32" s="40" t="s">
        <v>106</v>
      </c>
      <c r="AA32" s="160" t="s">
        <v>5</v>
      </c>
      <c r="AB32" s="160"/>
      <c r="AC32" s="39" t="s">
        <v>5</v>
      </c>
      <c r="AD32" s="39" t="s">
        <v>5</v>
      </c>
      <c r="AE32" s="182" t="s">
        <v>3</v>
      </c>
      <c r="AF32" s="182" t="s">
        <v>3</v>
      </c>
      <c r="AG32" s="64">
        <f t="shared" si="13"/>
        <v>14</v>
      </c>
      <c r="AH32" s="62">
        <f t="shared" si="18"/>
        <v>6</v>
      </c>
      <c r="AI32" s="62">
        <f t="shared" si="15"/>
        <v>10</v>
      </c>
      <c r="AJ32" s="62">
        <f t="shared" si="3"/>
        <v>0</v>
      </c>
      <c r="AK32" s="62">
        <f t="shared" si="4"/>
        <v>1</v>
      </c>
      <c r="AL32" s="62">
        <f t="shared" si="5"/>
        <v>0</v>
      </c>
      <c r="AM32" s="62">
        <f t="shared" si="6"/>
        <v>0</v>
      </c>
      <c r="AN32" s="63">
        <f t="shared" si="8"/>
        <v>0</v>
      </c>
      <c r="AO32" s="63">
        <f t="shared" si="9"/>
        <v>0</v>
      </c>
      <c r="AP32" s="65">
        <f t="shared" si="10"/>
        <v>31</v>
      </c>
      <c r="AQ32" s="218"/>
      <c r="AS32" s="99">
        <v>8</v>
      </c>
      <c r="AT32" s="100">
        <v>10</v>
      </c>
      <c r="AU32" s="100">
        <v>7</v>
      </c>
      <c r="AV32" s="100">
        <v>9</v>
      </c>
      <c r="AW32" s="94">
        <f t="shared" si="16"/>
        <v>10</v>
      </c>
      <c r="AX32" s="94">
        <v>9</v>
      </c>
      <c r="AY32" s="94">
        <v>3</v>
      </c>
      <c r="AZ32" s="94"/>
      <c r="BA32" s="94">
        <f t="shared" si="19"/>
        <v>56</v>
      </c>
    </row>
    <row r="33" spans="1:53" ht="14.45" customHeight="1">
      <c r="A33" s="11" t="s">
        <v>10</v>
      </c>
      <c r="B33" s="208" t="s">
        <v>5</v>
      </c>
      <c r="C33" s="38" t="s">
        <v>3</v>
      </c>
      <c r="D33" s="39"/>
      <c r="E33" s="39" t="s">
        <v>5</v>
      </c>
      <c r="F33" s="160"/>
      <c r="G33" s="160" t="s">
        <v>6</v>
      </c>
      <c r="H33" s="39" t="s">
        <v>5</v>
      </c>
      <c r="I33" s="39" t="s">
        <v>5</v>
      </c>
      <c r="J33" s="192"/>
      <c r="K33" s="39"/>
      <c r="L33" s="39" t="s">
        <v>5</v>
      </c>
      <c r="M33" s="160" t="s">
        <v>5</v>
      </c>
      <c r="N33" s="160"/>
      <c r="O33" s="39" t="s">
        <v>3</v>
      </c>
      <c r="P33" s="39"/>
      <c r="Q33" s="223" t="s">
        <v>140</v>
      </c>
      <c r="R33" s="223" t="s">
        <v>140</v>
      </c>
      <c r="S33" s="223" t="s">
        <v>140</v>
      </c>
      <c r="T33" s="223" t="s">
        <v>136</v>
      </c>
      <c r="U33" s="223" t="s">
        <v>136</v>
      </c>
      <c r="V33" s="223" t="s">
        <v>136</v>
      </c>
      <c r="W33" s="223" t="s">
        <v>136</v>
      </c>
      <c r="X33" s="245" t="s">
        <v>136</v>
      </c>
      <c r="Y33" s="39" t="s">
        <v>3</v>
      </c>
      <c r="Z33" s="245" t="s">
        <v>134</v>
      </c>
      <c r="AA33" s="245" t="s">
        <v>134</v>
      </c>
      <c r="AB33" s="160" t="s">
        <v>133</v>
      </c>
      <c r="AC33" s="245"/>
      <c r="AD33" s="245"/>
      <c r="AE33" s="246"/>
      <c r="AF33" s="246" t="s">
        <v>156</v>
      </c>
      <c r="AG33" s="64">
        <f>COUNTIF(B33:AF33,"D")+COUNTIF(B33:AF33,"D2")+COUNTIF(B33:AF33,"DN")</f>
        <v>17</v>
      </c>
      <c r="AH33" s="62">
        <f t="shared" si="18"/>
        <v>5</v>
      </c>
      <c r="AI33" s="62">
        <f t="shared" si="15"/>
        <v>9</v>
      </c>
      <c r="AJ33" s="62">
        <f t="shared" si="3"/>
        <v>0</v>
      </c>
      <c r="AK33" s="62">
        <f t="shared" si="4"/>
        <v>0</v>
      </c>
      <c r="AL33" s="62">
        <f t="shared" si="5"/>
        <v>0</v>
      </c>
      <c r="AM33" s="62">
        <f t="shared" si="6"/>
        <v>0</v>
      </c>
      <c r="AN33" s="63">
        <f t="shared" si="8"/>
        <v>0</v>
      </c>
      <c r="AO33" s="63">
        <f t="shared" si="9"/>
        <v>0</v>
      </c>
      <c r="AP33" s="65">
        <f t="shared" si="10"/>
        <v>31</v>
      </c>
      <c r="AQ33" s="218"/>
      <c r="AS33" s="99">
        <v>8</v>
      </c>
      <c r="AT33" s="100">
        <v>9</v>
      </c>
      <c r="AU33" s="100">
        <v>9</v>
      </c>
      <c r="AV33" s="100">
        <v>9</v>
      </c>
      <c r="AW33" s="94">
        <f t="shared" si="16"/>
        <v>9</v>
      </c>
      <c r="AX33" s="94">
        <v>9</v>
      </c>
      <c r="AY33" s="94">
        <v>2</v>
      </c>
      <c r="AZ33" s="101">
        <v>1</v>
      </c>
      <c r="BA33" s="94">
        <f t="shared" si="19"/>
        <v>56</v>
      </c>
    </row>
    <row r="34" spans="1:53" ht="14.45" customHeight="1">
      <c r="A34" s="172" t="s">
        <v>8</v>
      </c>
      <c r="B34" s="211"/>
      <c r="C34" s="38" t="s">
        <v>5</v>
      </c>
      <c r="D34" s="37"/>
      <c r="E34" s="37" t="s">
        <v>6</v>
      </c>
      <c r="F34" s="163" t="s">
        <v>5</v>
      </c>
      <c r="G34" s="163" t="s">
        <v>3</v>
      </c>
      <c r="H34" s="39"/>
      <c r="I34" s="37" t="s">
        <v>5</v>
      </c>
      <c r="J34" s="195" t="s">
        <v>5</v>
      </c>
      <c r="K34" s="181" t="s">
        <v>3</v>
      </c>
      <c r="L34" s="37"/>
      <c r="M34" s="163" t="s">
        <v>5</v>
      </c>
      <c r="N34" s="163" t="s">
        <v>5</v>
      </c>
      <c r="O34" s="175" t="s">
        <v>38</v>
      </c>
      <c r="P34" s="37" t="s">
        <v>5</v>
      </c>
      <c r="Q34" s="181" t="s">
        <v>3</v>
      </c>
      <c r="R34" s="37"/>
      <c r="S34" s="37" t="s">
        <v>6</v>
      </c>
      <c r="T34" s="163" t="s">
        <v>5</v>
      </c>
      <c r="U34" s="163"/>
      <c r="V34" s="39" t="s">
        <v>6</v>
      </c>
      <c r="W34" s="37" t="s">
        <v>5</v>
      </c>
      <c r="X34" s="181" t="s">
        <v>3</v>
      </c>
      <c r="Y34" s="37"/>
      <c r="Z34" s="37" t="s">
        <v>5</v>
      </c>
      <c r="AA34" s="163"/>
      <c r="AB34" s="247" t="s">
        <v>141</v>
      </c>
      <c r="AC34" s="247" t="s">
        <v>145</v>
      </c>
      <c r="AD34" s="247"/>
      <c r="AE34" s="248" t="s">
        <v>134</v>
      </c>
      <c r="AF34" s="248" t="s">
        <v>142</v>
      </c>
      <c r="AG34" s="64">
        <f t="shared" si="13"/>
        <v>14</v>
      </c>
      <c r="AH34" s="62">
        <f t="shared" si="18"/>
        <v>7</v>
      </c>
      <c r="AI34" s="62">
        <f t="shared" si="15"/>
        <v>9</v>
      </c>
      <c r="AJ34" s="62">
        <f t="shared" si="3"/>
        <v>0</v>
      </c>
      <c r="AK34" s="62">
        <f t="shared" si="4"/>
        <v>1</v>
      </c>
      <c r="AL34" s="62">
        <f t="shared" si="5"/>
        <v>0</v>
      </c>
      <c r="AM34" s="62">
        <f t="shared" si="6"/>
        <v>0</v>
      </c>
      <c r="AN34" s="63">
        <f t="shared" si="8"/>
        <v>0</v>
      </c>
      <c r="AO34" s="63">
        <f t="shared" si="9"/>
        <v>0</v>
      </c>
      <c r="AP34" s="65">
        <f t="shared" si="10"/>
        <v>31</v>
      </c>
      <c r="AQ34" s="218"/>
      <c r="AS34" s="99">
        <v>8</v>
      </c>
      <c r="AT34" s="100">
        <v>9</v>
      </c>
      <c r="AU34" s="100">
        <v>9</v>
      </c>
      <c r="AV34" s="100">
        <v>10</v>
      </c>
      <c r="AW34" s="94">
        <f t="shared" si="16"/>
        <v>9</v>
      </c>
      <c r="AX34" s="94">
        <v>9</v>
      </c>
      <c r="AY34" s="94">
        <v>1</v>
      </c>
      <c r="AZ34" s="101">
        <v>1</v>
      </c>
      <c r="BA34" s="94">
        <f t="shared" si="19"/>
        <v>56</v>
      </c>
    </row>
    <row r="35" spans="1:53" ht="14.45" customHeight="1">
      <c r="A35" s="18" t="s">
        <v>7</v>
      </c>
      <c r="B35" s="211"/>
      <c r="C35" s="119" t="s">
        <v>6</v>
      </c>
      <c r="D35" s="37" t="s">
        <v>5</v>
      </c>
      <c r="E35" s="37" t="s">
        <v>3</v>
      </c>
      <c r="F35" s="163"/>
      <c r="G35" s="163"/>
      <c r="H35" s="37" t="s">
        <v>5</v>
      </c>
      <c r="I35" s="37" t="s">
        <v>5</v>
      </c>
      <c r="J35" s="195" t="s">
        <v>3</v>
      </c>
      <c r="K35" s="37"/>
      <c r="L35" s="37" t="s">
        <v>5</v>
      </c>
      <c r="M35" s="163" t="s">
        <v>5</v>
      </c>
      <c r="N35" s="163"/>
      <c r="O35" s="181" t="s">
        <v>3</v>
      </c>
      <c r="P35" s="247"/>
      <c r="Q35" s="247" t="s">
        <v>143</v>
      </c>
      <c r="R35" s="247"/>
      <c r="S35" s="37" t="s">
        <v>5</v>
      </c>
      <c r="T35" s="163" t="s">
        <v>5</v>
      </c>
      <c r="U35" s="247" t="s">
        <v>144</v>
      </c>
      <c r="V35" s="247"/>
      <c r="W35" s="37" t="s">
        <v>5</v>
      </c>
      <c r="X35" s="37" t="s">
        <v>6</v>
      </c>
      <c r="Y35" s="181" t="s">
        <v>3</v>
      </c>
      <c r="Z35" s="37"/>
      <c r="AA35" s="163" t="s">
        <v>6</v>
      </c>
      <c r="AB35" s="163" t="s">
        <v>5</v>
      </c>
      <c r="AC35" s="37" t="s">
        <v>6</v>
      </c>
      <c r="AD35" s="181" t="s">
        <v>3</v>
      </c>
      <c r="AE35" s="118"/>
      <c r="AF35" s="118" t="s">
        <v>5</v>
      </c>
      <c r="AG35" s="64">
        <f t="shared" si="13"/>
        <v>15</v>
      </c>
      <c r="AH35" s="62">
        <f t="shared" si="18"/>
        <v>6</v>
      </c>
      <c r="AI35" s="62">
        <f t="shared" si="15"/>
        <v>10</v>
      </c>
      <c r="AJ35" s="62">
        <f t="shared" si="3"/>
        <v>0</v>
      </c>
      <c r="AK35" s="62">
        <f t="shared" si="4"/>
        <v>0</v>
      </c>
      <c r="AL35" s="62">
        <f t="shared" si="5"/>
        <v>0</v>
      </c>
      <c r="AM35" s="62">
        <f t="shared" si="6"/>
        <v>0</v>
      </c>
      <c r="AN35" s="63">
        <f t="shared" si="8"/>
        <v>0</v>
      </c>
      <c r="AO35" s="63">
        <f t="shared" si="9"/>
        <v>0</v>
      </c>
      <c r="AP35" s="65">
        <f t="shared" si="10"/>
        <v>31</v>
      </c>
      <c r="AQ35" s="218"/>
      <c r="AS35" s="99">
        <v>8</v>
      </c>
      <c r="AT35" s="100">
        <v>9</v>
      </c>
      <c r="AU35" s="100">
        <v>10</v>
      </c>
      <c r="AV35" s="100">
        <v>9</v>
      </c>
      <c r="AW35" s="94">
        <f t="shared" si="16"/>
        <v>10</v>
      </c>
      <c r="AX35" s="94">
        <v>8</v>
      </c>
      <c r="AY35" s="94">
        <v>1</v>
      </c>
      <c r="AZ35" s="100">
        <v>1</v>
      </c>
      <c r="BA35" s="100">
        <f t="shared" si="19"/>
        <v>56</v>
      </c>
    </row>
    <row r="36" spans="1:53" ht="14.45" customHeight="1" thickBot="1">
      <c r="A36" s="60" t="s">
        <v>48</v>
      </c>
      <c r="B36" s="212"/>
      <c r="C36" s="32" t="s">
        <v>5</v>
      </c>
      <c r="D36" s="32" t="s">
        <v>3</v>
      </c>
      <c r="E36" s="32"/>
      <c r="F36" s="164" t="s">
        <v>3</v>
      </c>
      <c r="G36" s="164"/>
      <c r="H36" s="32" t="s">
        <v>5</v>
      </c>
      <c r="I36" s="32" t="s">
        <v>6</v>
      </c>
      <c r="J36" s="196"/>
      <c r="K36" s="32" t="s">
        <v>3</v>
      </c>
      <c r="L36" s="32"/>
      <c r="M36" s="164" t="s">
        <v>6</v>
      </c>
      <c r="N36" s="164" t="s">
        <v>5</v>
      </c>
      <c r="O36" s="32" t="s">
        <v>5</v>
      </c>
      <c r="P36" s="32" t="s">
        <v>3</v>
      </c>
      <c r="Q36" s="32"/>
      <c r="R36" s="32" t="s">
        <v>5</v>
      </c>
      <c r="S36" s="32" t="s">
        <v>3</v>
      </c>
      <c r="T36" s="164"/>
      <c r="U36" s="164" t="s">
        <v>5</v>
      </c>
      <c r="V36" s="32" t="s">
        <v>3</v>
      </c>
      <c r="W36" s="32"/>
      <c r="X36" s="32" t="s">
        <v>5</v>
      </c>
      <c r="Y36" s="32" t="s">
        <v>5</v>
      </c>
      <c r="Z36" s="32" t="s">
        <v>5</v>
      </c>
      <c r="AA36" s="164"/>
      <c r="AB36" s="164"/>
      <c r="AC36" s="32" t="s">
        <v>5</v>
      </c>
      <c r="AD36" s="32" t="s">
        <v>5</v>
      </c>
      <c r="AE36" s="120" t="s">
        <v>5</v>
      </c>
      <c r="AF36" s="120" t="s">
        <v>6</v>
      </c>
      <c r="AG36" s="66">
        <f t="shared" si="13"/>
        <v>15</v>
      </c>
      <c r="AH36" s="67">
        <f t="shared" si="18"/>
        <v>6</v>
      </c>
      <c r="AI36" s="67">
        <f t="shared" si="15"/>
        <v>10</v>
      </c>
      <c r="AJ36" s="67">
        <f t="shared" si="3"/>
        <v>0</v>
      </c>
      <c r="AK36" s="67">
        <f t="shared" si="4"/>
        <v>0</v>
      </c>
      <c r="AL36" s="67">
        <f t="shared" si="5"/>
        <v>0</v>
      </c>
      <c r="AM36" s="67">
        <f t="shared" si="6"/>
        <v>0</v>
      </c>
      <c r="AN36" s="68">
        <f t="shared" si="8"/>
        <v>0</v>
      </c>
      <c r="AO36" s="68">
        <f t="shared" si="9"/>
        <v>0</v>
      </c>
      <c r="AP36" s="69">
        <f t="shared" si="10"/>
        <v>31</v>
      </c>
      <c r="AQ36" s="218"/>
      <c r="AS36" s="102">
        <v>8</v>
      </c>
      <c r="AT36" s="103">
        <v>9</v>
      </c>
      <c r="AU36" s="103">
        <v>9</v>
      </c>
      <c r="AV36" s="103">
        <v>9</v>
      </c>
      <c r="AW36" s="95">
        <f t="shared" si="16"/>
        <v>10</v>
      </c>
      <c r="AX36" s="95">
        <v>9</v>
      </c>
      <c r="AY36" s="95">
        <v>2</v>
      </c>
      <c r="AZ36" s="103"/>
      <c r="BA36" s="103">
        <f t="shared" si="19"/>
        <v>56</v>
      </c>
    </row>
    <row r="37" spans="1:53" ht="14.45" customHeight="1">
      <c r="A37" s="31" t="s">
        <v>4</v>
      </c>
      <c r="B37" s="213">
        <f t="shared" ref="B37:AF37" si="20">COUNTIF(B5:B36,"D")+COUNTIF(B5:B36,"D1")+COUNTIF(B5:B36,"D2")</f>
        <v>7</v>
      </c>
      <c r="C37" s="30">
        <f t="shared" si="20"/>
        <v>18</v>
      </c>
      <c r="D37" s="30">
        <f t="shared" si="20"/>
        <v>18</v>
      </c>
      <c r="E37" s="30">
        <f t="shared" si="20"/>
        <v>18</v>
      </c>
      <c r="F37" s="165">
        <f t="shared" si="20"/>
        <v>10</v>
      </c>
      <c r="G37" s="165">
        <f t="shared" si="20"/>
        <v>11</v>
      </c>
      <c r="H37" s="30">
        <f t="shared" si="20"/>
        <v>20</v>
      </c>
      <c r="I37" s="30">
        <f t="shared" si="20"/>
        <v>18</v>
      </c>
      <c r="J37" s="197">
        <f t="shared" si="20"/>
        <v>7</v>
      </c>
      <c r="K37" s="30">
        <f t="shared" si="20"/>
        <v>17</v>
      </c>
      <c r="L37" s="30">
        <f t="shared" si="20"/>
        <v>18</v>
      </c>
      <c r="M37" s="165">
        <f t="shared" si="20"/>
        <v>12</v>
      </c>
      <c r="N37" s="165">
        <f t="shared" si="20"/>
        <v>10</v>
      </c>
      <c r="O37" s="30">
        <f t="shared" si="20"/>
        <v>20</v>
      </c>
      <c r="P37" s="30">
        <f t="shared" si="20"/>
        <v>17</v>
      </c>
      <c r="Q37" s="30">
        <f t="shared" si="20"/>
        <v>15</v>
      </c>
      <c r="R37" s="30">
        <f t="shared" si="20"/>
        <v>13</v>
      </c>
      <c r="S37" s="30">
        <f t="shared" si="20"/>
        <v>18</v>
      </c>
      <c r="T37" s="165">
        <f t="shared" si="20"/>
        <v>11</v>
      </c>
      <c r="U37" s="165">
        <f t="shared" si="20"/>
        <v>10</v>
      </c>
      <c r="V37" s="30">
        <f t="shared" si="20"/>
        <v>19</v>
      </c>
      <c r="W37" s="30">
        <f t="shared" si="20"/>
        <v>18</v>
      </c>
      <c r="X37" s="30">
        <f t="shared" si="20"/>
        <v>17</v>
      </c>
      <c r="Y37" s="30">
        <f t="shared" si="20"/>
        <v>17</v>
      </c>
      <c r="Z37" s="30">
        <f t="shared" si="20"/>
        <v>17</v>
      </c>
      <c r="AA37" s="165">
        <f t="shared" si="20"/>
        <v>9</v>
      </c>
      <c r="AB37" s="165">
        <f t="shared" si="20"/>
        <v>9</v>
      </c>
      <c r="AC37" s="30">
        <f t="shared" si="20"/>
        <v>18</v>
      </c>
      <c r="AD37" s="30">
        <f t="shared" si="20"/>
        <v>18</v>
      </c>
      <c r="AE37" s="30">
        <f t="shared" si="20"/>
        <v>16</v>
      </c>
      <c r="AF37" s="30">
        <f t="shared" si="20"/>
        <v>17</v>
      </c>
      <c r="AG37" s="29">
        <f t="shared" ref="AG37:AP37" si="21">SUM(AG5:AG36)</f>
        <v>477</v>
      </c>
      <c r="AH37" s="29" t="s">
        <v>51</v>
      </c>
      <c r="AI37" s="29">
        <f t="shared" si="21"/>
        <v>312</v>
      </c>
      <c r="AJ37" s="29">
        <f t="shared" si="21"/>
        <v>0</v>
      </c>
      <c r="AK37" s="28">
        <f t="shared" si="21"/>
        <v>32</v>
      </c>
      <c r="AL37" s="27">
        <f t="shared" si="21"/>
        <v>3</v>
      </c>
      <c r="AM37" s="27">
        <f t="shared" si="21"/>
        <v>0</v>
      </c>
      <c r="AN37" s="26">
        <f t="shared" si="21"/>
        <v>36</v>
      </c>
      <c r="AO37" s="26"/>
      <c r="AP37" s="25">
        <f t="shared" si="21"/>
        <v>992</v>
      </c>
      <c r="AQ37" s="224"/>
    </row>
    <row r="38" spans="1:53" ht="14.45" customHeight="1" thickBot="1">
      <c r="A38" s="18" t="s">
        <v>3</v>
      </c>
      <c r="B38" s="198">
        <f t="shared" ref="B38:AF38" si="22">COUNTIF(B5:B36,"N")+COUNTIF(B5:B36,"N2")</f>
        <v>3</v>
      </c>
      <c r="C38" s="24">
        <f t="shared" si="22"/>
        <v>5</v>
      </c>
      <c r="D38" s="24">
        <f t="shared" si="22"/>
        <v>5</v>
      </c>
      <c r="E38" s="24">
        <f t="shared" si="22"/>
        <v>4</v>
      </c>
      <c r="F38" s="166">
        <f t="shared" si="22"/>
        <v>3</v>
      </c>
      <c r="G38" s="166">
        <f t="shared" si="22"/>
        <v>3</v>
      </c>
      <c r="H38" s="24">
        <f t="shared" si="22"/>
        <v>4</v>
      </c>
      <c r="I38" s="24">
        <f t="shared" si="22"/>
        <v>5</v>
      </c>
      <c r="J38" s="198">
        <f t="shared" si="22"/>
        <v>3</v>
      </c>
      <c r="K38" s="24">
        <f t="shared" si="22"/>
        <v>5</v>
      </c>
      <c r="L38" s="24">
        <f t="shared" si="22"/>
        <v>4</v>
      </c>
      <c r="M38" s="166">
        <f t="shared" si="22"/>
        <v>3</v>
      </c>
      <c r="N38" s="166">
        <f t="shared" si="22"/>
        <v>3</v>
      </c>
      <c r="O38" s="24">
        <f t="shared" si="22"/>
        <v>5</v>
      </c>
      <c r="P38" s="24">
        <f t="shared" si="22"/>
        <v>5</v>
      </c>
      <c r="Q38" s="24">
        <f t="shared" si="22"/>
        <v>4</v>
      </c>
      <c r="R38" s="24">
        <f t="shared" si="22"/>
        <v>4</v>
      </c>
      <c r="S38" s="24">
        <f t="shared" si="22"/>
        <v>4</v>
      </c>
      <c r="T38" s="166">
        <f t="shared" si="22"/>
        <v>3</v>
      </c>
      <c r="U38" s="166">
        <f t="shared" si="22"/>
        <v>3</v>
      </c>
      <c r="V38" s="24">
        <f t="shared" si="22"/>
        <v>3</v>
      </c>
      <c r="W38" s="24">
        <f t="shared" si="22"/>
        <v>4</v>
      </c>
      <c r="X38" s="24">
        <f t="shared" si="22"/>
        <v>4</v>
      </c>
      <c r="Y38" s="24">
        <f t="shared" si="22"/>
        <v>5</v>
      </c>
      <c r="Z38" s="24">
        <f t="shared" si="22"/>
        <v>5</v>
      </c>
      <c r="AA38" s="166">
        <f t="shared" si="22"/>
        <v>4</v>
      </c>
      <c r="AB38" s="166">
        <f t="shared" si="22"/>
        <v>4</v>
      </c>
      <c r="AC38" s="24">
        <f t="shared" si="22"/>
        <v>5</v>
      </c>
      <c r="AD38" s="24">
        <f t="shared" si="22"/>
        <v>4</v>
      </c>
      <c r="AE38" s="24">
        <f t="shared" si="22"/>
        <v>5</v>
      </c>
      <c r="AF38" s="24">
        <f t="shared" si="22"/>
        <v>5</v>
      </c>
      <c r="AG38" s="23"/>
      <c r="AH38" s="22">
        <f>SUM(B38:AF38)</f>
        <v>126</v>
      </c>
      <c r="AI38" s="21"/>
      <c r="AJ38" s="272"/>
      <c r="AK38" s="272"/>
      <c r="AL38" s="272"/>
      <c r="AM38" s="20"/>
      <c r="AN38" s="20"/>
      <c r="AO38" s="20"/>
      <c r="AP38" s="19">
        <f>SUM(AG37:AN37)</f>
        <v>860</v>
      </c>
      <c r="AQ38" s="218"/>
    </row>
    <row r="39" spans="1:53" ht="14.45" customHeight="1" thickBot="1">
      <c r="A39" s="18" t="s">
        <v>2</v>
      </c>
      <c r="B39" s="214">
        <f t="shared" ref="B39:AF39" si="23">COUNTIF(B5:B36,"교")+COUNTIF(B5:B36,"출")+COUNTIF(B5:B36,"연")+COUNTIF(B5:B36,"반")</f>
        <v>0</v>
      </c>
      <c r="C39" s="17">
        <f t="shared" si="23"/>
        <v>1</v>
      </c>
      <c r="D39" s="17">
        <f t="shared" si="23"/>
        <v>2</v>
      </c>
      <c r="E39" s="17">
        <f t="shared" si="23"/>
        <v>0</v>
      </c>
      <c r="F39" s="167">
        <f t="shared" si="23"/>
        <v>0</v>
      </c>
      <c r="G39" s="167">
        <f t="shared" si="23"/>
        <v>1</v>
      </c>
      <c r="H39" s="17">
        <f t="shared" si="23"/>
        <v>3</v>
      </c>
      <c r="I39" s="17">
        <f t="shared" si="23"/>
        <v>1</v>
      </c>
      <c r="J39" s="199">
        <f t="shared" si="23"/>
        <v>0</v>
      </c>
      <c r="K39" s="17">
        <f t="shared" si="23"/>
        <v>4</v>
      </c>
      <c r="L39" s="17">
        <f t="shared" si="23"/>
        <v>3</v>
      </c>
      <c r="M39" s="167">
        <f t="shared" si="23"/>
        <v>0</v>
      </c>
      <c r="N39" s="167">
        <f t="shared" si="23"/>
        <v>1</v>
      </c>
      <c r="O39" s="17">
        <f t="shared" si="23"/>
        <v>1</v>
      </c>
      <c r="P39" s="17">
        <f t="shared" si="23"/>
        <v>0</v>
      </c>
      <c r="Q39" s="17">
        <f t="shared" si="23"/>
        <v>1</v>
      </c>
      <c r="R39" s="17">
        <f t="shared" si="23"/>
        <v>4</v>
      </c>
      <c r="S39" s="17">
        <f t="shared" si="23"/>
        <v>1</v>
      </c>
      <c r="T39" s="167">
        <f t="shared" si="23"/>
        <v>0</v>
      </c>
      <c r="U39" s="167">
        <f t="shared" si="23"/>
        <v>0</v>
      </c>
      <c r="V39" s="17">
        <f t="shared" si="23"/>
        <v>0</v>
      </c>
      <c r="W39" s="17">
        <f t="shared" si="23"/>
        <v>2</v>
      </c>
      <c r="X39" s="17">
        <f t="shared" si="23"/>
        <v>4</v>
      </c>
      <c r="Y39" s="17">
        <f t="shared" si="23"/>
        <v>1</v>
      </c>
      <c r="Z39" s="17">
        <f t="shared" si="23"/>
        <v>2</v>
      </c>
      <c r="AA39" s="167">
        <f t="shared" si="23"/>
        <v>0</v>
      </c>
      <c r="AB39" s="167">
        <f t="shared" si="23"/>
        <v>0</v>
      </c>
      <c r="AC39" s="17">
        <f t="shared" si="23"/>
        <v>0</v>
      </c>
      <c r="AD39" s="17">
        <f t="shared" si="23"/>
        <v>2</v>
      </c>
      <c r="AE39" s="17">
        <f t="shared" si="23"/>
        <v>0</v>
      </c>
      <c r="AF39" s="17">
        <f t="shared" si="23"/>
        <v>1</v>
      </c>
      <c r="AG39" s="16"/>
      <c r="AH39" s="105"/>
      <c r="AI39" s="15"/>
      <c r="AJ39" s="273">
        <f>SUM(B39:AF39)</f>
        <v>35</v>
      </c>
      <c r="AK39" s="274"/>
      <c r="AL39" s="275"/>
      <c r="AM39" s="14"/>
      <c r="AN39" s="13"/>
      <c r="AO39" s="13"/>
      <c r="AP39" s="12"/>
      <c r="AQ39" s="225"/>
      <c r="AR39" s="3"/>
      <c r="AS39" s="3"/>
      <c r="AT39" s="3"/>
      <c r="AU39" s="3"/>
      <c r="AV39" s="3"/>
    </row>
    <row r="40" spans="1:53" ht="14.45" customHeight="1" thickBot="1">
      <c r="A40" s="11" t="s">
        <v>1</v>
      </c>
      <c r="B40" s="215">
        <f t="shared" ref="B40:AF40" si="24">COUNTIF(B5:B36,"청")+COUNTIF(B5:B36,"병")+COUNTIF(B5:B36,"코")</f>
        <v>0</v>
      </c>
      <c r="C40" s="10">
        <f t="shared" si="24"/>
        <v>1</v>
      </c>
      <c r="D40" s="10">
        <f t="shared" si="24"/>
        <v>1</v>
      </c>
      <c r="E40" s="10">
        <f t="shared" si="24"/>
        <v>0</v>
      </c>
      <c r="F40" s="168">
        <f t="shared" si="24"/>
        <v>1</v>
      </c>
      <c r="G40" s="168">
        <f t="shared" si="24"/>
        <v>0</v>
      </c>
      <c r="H40" s="10">
        <f t="shared" si="24"/>
        <v>0</v>
      </c>
      <c r="I40" s="10">
        <f t="shared" si="24"/>
        <v>0</v>
      </c>
      <c r="J40" s="200">
        <f t="shared" si="24"/>
        <v>0</v>
      </c>
      <c r="K40" s="10">
        <f t="shared" si="24"/>
        <v>0</v>
      </c>
      <c r="L40" s="10">
        <f t="shared" si="24"/>
        <v>0</v>
      </c>
      <c r="M40" s="168">
        <f t="shared" si="24"/>
        <v>0</v>
      </c>
      <c r="N40" s="168">
        <f t="shared" si="24"/>
        <v>0</v>
      </c>
      <c r="O40" s="10">
        <f t="shared" si="24"/>
        <v>1</v>
      </c>
      <c r="P40" s="10">
        <f t="shared" si="24"/>
        <v>2</v>
      </c>
      <c r="Q40" s="10">
        <f t="shared" si="24"/>
        <v>2</v>
      </c>
      <c r="R40" s="10">
        <f t="shared" si="24"/>
        <v>2</v>
      </c>
      <c r="S40" s="10">
        <f t="shared" si="24"/>
        <v>1</v>
      </c>
      <c r="T40" s="168">
        <f t="shared" si="24"/>
        <v>1</v>
      </c>
      <c r="U40" s="168">
        <f t="shared" si="24"/>
        <v>1</v>
      </c>
      <c r="V40" s="10">
        <f t="shared" si="24"/>
        <v>0</v>
      </c>
      <c r="W40" s="10">
        <f t="shared" si="24"/>
        <v>0</v>
      </c>
      <c r="X40" s="10">
        <f t="shared" si="24"/>
        <v>1</v>
      </c>
      <c r="Y40" s="10">
        <f t="shared" si="24"/>
        <v>2</v>
      </c>
      <c r="Z40" s="10">
        <f t="shared" si="24"/>
        <v>1</v>
      </c>
      <c r="AA40" s="168">
        <f t="shared" si="24"/>
        <v>2</v>
      </c>
      <c r="AB40" s="168">
        <f t="shared" si="24"/>
        <v>2</v>
      </c>
      <c r="AC40" s="10">
        <f t="shared" si="24"/>
        <v>3</v>
      </c>
      <c r="AD40" s="10">
        <f t="shared" si="24"/>
        <v>2</v>
      </c>
      <c r="AE40" s="10">
        <f t="shared" si="24"/>
        <v>3</v>
      </c>
      <c r="AF40" s="10">
        <f t="shared" si="24"/>
        <v>2</v>
      </c>
      <c r="AG40" s="263">
        <f>SUM(B40:AF40)</f>
        <v>31</v>
      </c>
      <c r="AH40" s="264"/>
      <c r="AI40" s="264"/>
      <c r="AJ40" s="265" t="s">
        <v>42</v>
      </c>
      <c r="AK40" s="266"/>
      <c r="AL40" s="266"/>
      <c r="AM40" s="267"/>
      <c r="AN40" s="268"/>
      <c r="AO40" s="221"/>
      <c r="AP40" s="9"/>
      <c r="AQ40" s="226"/>
      <c r="AR40" s="3"/>
      <c r="AS40" s="3"/>
      <c r="AT40" s="3"/>
      <c r="AU40" s="3"/>
      <c r="AV40" s="3"/>
    </row>
    <row r="41" spans="1:53" ht="14.45" customHeight="1" thickBot="1">
      <c r="A41" s="8" t="s">
        <v>0</v>
      </c>
      <c r="B41" s="206">
        <f t="shared" ref="B41:AF41" si="25">COUNTIF(B5:B36,"")</f>
        <v>22</v>
      </c>
      <c r="C41" s="7">
        <f t="shared" si="25"/>
        <v>7</v>
      </c>
      <c r="D41" s="7">
        <f t="shared" si="25"/>
        <v>6</v>
      </c>
      <c r="E41" s="7">
        <f t="shared" si="25"/>
        <v>10</v>
      </c>
      <c r="F41" s="153">
        <f t="shared" si="25"/>
        <v>18</v>
      </c>
      <c r="G41" s="153">
        <f t="shared" si="25"/>
        <v>17</v>
      </c>
      <c r="H41" s="7">
        <f t="shared" si="25"/>
        <v>5</v>
      </c>
      <c r="I41" s="7">
        <f t="shared" si="25"/>
        <v>8</v>
      </c>
      <c r="J41" s="186">
        <f t="shared" si="25"/>
        <v>22</v>
      </c>
      <c r="K41" s="7">
        <f t="shared" si="25"/>
        <v>6</v>
      </c>
      <c r="L41" s="7">
        <f t="shared" si="25"/>
        <v>7</v>
      </c>
      <c r="M41" s="153">
        <f t="shared" si="25"/>
        <v>17</v>
      </c>
      <c r="N41" s="153">
        <f t="shared" si="25"/>
        <v>18</v>
      </c>
      <c r="O41" s="7">
        <f t="shared" si="25"/>
        <v>5</v>
      </c>
      <c r="P41" s="7">
        <f t="shared" si="25"/>
        <v>7</v>
      </c>
      <c r="Q41" s="7">
        <f t="shared" si="25"/>
        <v>8</v>
      </c>
      <c r="R41" s="7">
        <f t="shared" si="25"/>
        <v>7</v>
      </c>
      <c r="S41" s="7">
        <f t="shared" si="25"/>
        <v>5</v>
      </c>
      <c r="T41" s="153">
        <f t="shared" si="25"/>
        <v>15</v>
      </c>
      <c r="U41" s="153">
        <f t="shared" si="25"/>
        <v>16</v>
      </c>
      <c r="V41" s="7">
        <f t="shared" si="25"/>
        <v>6</v>
      </c>
      <c r="W41" s="7">
        <f t="shared" si="25"/>
        <v>5</v>
      </c>
      <c r="X41" s="7">
        <f t="shared" si="25"/>
        <v>5</v>
      </c>
      <c r="Y41" s="7">
        <f t="shared" si="25"/>
        <v>5</v>
      </c>
      <c r="Z41" s="7">
        <f t="shared" si="25"/>
        <v>6</v>
      </c>
      <c r="AA41" s="153">
        <f t="shared" si="25"/>
        <v>17</v>
      </c>
      <c r="AB41" s="153">
        <f t="shared" si="25"/>
        <v>17</v>
      </c>
      <c r="AC41" s="7">
        <f t="shared" si="25"/>
        <v>5</v>
      </c>
      <c r="AD41" s="7">
        <f t="shared" si="25"/>
        <v>6</v>
      </c>
      <c r="AE41" s="7">
        <f t="shared" si="25"/>
        <v>7</v>
      </c>
      <c r="AF41" s="7">
        <f t="shared" si="25"/>
        <v>7</v>
      </c>
      <c r="AG41" s="6"/>
      <c r="AH41" s="5"/>
      <c r="AI41" s="4">
        <f>SUM(B41:AF41)</f>
        <v>312</v>
      </c>
      <c r="AJ41" s="269"/>
      <c r="AK41" s="270"/>
      <c r="AL41" s="270"/>
      <c r="AM41" s="270"/>
      <c r="AN41" s="271"/>
      <c r="AO41" s="222"/>
      <c r="AP41" s="104">
        <f>SUM(B37:AF37)</f>
        <v>463</v>
      </c>
      <c r="AQ41" s="218"/>
      <c r="AR41" s="3"/>
      <c r="AS41" s="3"/>
      <c r="AT41" s="3"/>
      <c r="AU41" s="3"/>
      <c r="AV41" s="3"/>
    </row>
    <row r="42" spans="1:53">
      <c r="B42" s="201">
        <v>1</v>
      </c>
      <c r="C42" s="2">
        <v>2</v>
      </c>
      <c r="D42" s="2">
        <v>3</v>
      </c>
      <c r="E42" s="2">
        <v>4</v>
      </c>
      <c r="F42" s="169">
        <v>5</v>
      </c>
      <c r="G42" s="169">
        <v>6</v>
      </c>
      <c r="H42" s="2">
        <v>7</v>
      </c>
      <c r="I42" s="2">
        <v>8</v>
      </c>
      <c r="J42" s="201">
        <v>9</v>
      </c>
      <c r="K42" s="2">
        <v>10</v>
      </c>
      <c r="L42" s="2">
        <v>11</v>
      </c>
      <c r="M42" s="169">
        <v>12</v>
      </c>
      <c r="N42" s="169">
        <v>13</v>
      </c>
      <c r="O42" s="2">
        <v>14</v>
      </c>
      <c r="P42" s="2">
        <v>15</v>
      </c>
      <c r="Q42" s="2">
        <v>16</v>
      </c>
      <c r="R42" s="2">
        <v>17</v>
      </c>
      <c r="S42" s="2">
        <v>18</v>
      </c>
      <c r="T42" s="169">
        <v>19</v>
      </c>
      <c r="U42" s="169">
        <v>20</v>
      </c>
      <c r="V42" s="2">
        <v>21</v>
      </c>
      <c r="W42" s="2">
        <v>22</v>
      </c>
      <c r="X42" s="2">
        <v>23</v>
      </c>
      <c r="Y42" s="2">
        <v>24</v>
      </c>
      <c r="Z42" s="2">
        <v>25</v>
      </c>
      <c r="AA42" s="169">
        <v>26</v>
      </c>
      <c r="AB42" s="169">
        <v>27</v>
      </c>
      <c r="AC42" s="2">
        <v>28</v>
      </c>
      <c r="AD42" s="2">
        <v>29</v>
      </c>
      <c r="AE42" s="2">
        <v>30</v>
      </c>
      <c r="AF42" s="2">
        <v>31</v>
      </c>
    </row>
  </sheetData>
  <mergeCells count="17">
    <mergeCell ref="AZ3:AZ4"/>
    <mergeCell ref="BA3:BA4"/>
    <mergeCell ref="A1:AP2"/>
    <mergeCell ref="A3:A4"/>
    <mergeCell ref="AG3:AG4"/>
    <mergeCell ref="AH3:AH4"/>
    <mergeCell ref="AI3:AI4"/>
    <mergeCell ref="AK3:AK4"/>
    <mergeCell ref="AL3:AL4"/>
    <mergeCell ref="AN3:AN4"/>
    <mergeCell ref="AP3:AP4"/>
    <mergeCell ref="AO3:AO4"/>
    <mergeCell ref="AJ38:AL38"/>
    <mergeCell ref="AJ39:AL39"/>
    <mergeCell ref="AG40:AI40"/>
    <mergeCell ref="AJ40:AN41"/>
    <mergeCell ref="AY3:AY4"/>
  </mergeCells>
  <phoneticPr fontId="2" type="noConversion"/>
  <pageMargins left="0.65" right="0.13" top="0.34" bottom="0.12" header="0.12" footer="0.1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3월근무명령</vt:lpstr>
      <vt:lpstr>3월근무진행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2022-03-31T01:38:53Z</cp:lastPrinted>
  <dcterms:created xsi:type="dcterms:W3CDTF">2021-07-30T06:26:04Z</dcterms:created>
  <dcterms:modified xsi:type="dcterms:W3CDTF">2022-03-31T03:14:05Z</dcterms:modified>
</cp:coreProperties>
</file>