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근무, 출장교육, 시간외관련\2025 근무표\"/>
    </mc:Choice>
  </mc:AlternateContent>
  <bookViews>
    <workbookView xWindow="0" yWindow="0" windowWidth="28545" windowHeight="12780" activeTab="1"/>
  </bookViews>
  <sheets>
    <sheet name="1월 근무" sheetId="15" r:id="rId1"/>
    <sheet name="1월 근무 (2)" sheetId="17" r:id="rId2"/>
    <sheet name="Sheet2" sheetId="14" r:id="rId3"/>
  </sheets>
  <definedNames>
    <definedName name="_xlnm.Print_Area" localSheetId="0">'1월 근무'!$A$1:$AK$40</definedName>
    <definedName name="_xlnm.Print_Area" localSheetId="1">'1월 근무 (2)'!$A$1:$AK$40</definedName>
  </definedNames>
  <calcPr calcId="162913"/>
</workbook>
</file>

<file path=xl/calcChain.xml><?xml version="1.0" encoding="utf-8"?>
<calcChain xmlns="http://schemas.openxmlformats.org/spreadsheetml/2006/main">
  <c r="AD11" i="17" l="1"/>
  <c r="AE11" i="17"/>
  <c r="AK11" i="17" s="1"/>
  <c r="AF11" i="17"/>
  <c r="AG11" i="17"/>
  <c r="AH11" i="17"/>
  <c r="AI11" i="17"/>
  <c r="AJ11" i="17"/>
  <c r="AP11" i="17"/>
  <c r="AU11" i="17"/>
  <c r="AC40" i="17" l="1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B39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B37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J34" i="17"/>
  <c r="AI34" i="17"/>
  <c r="AH34" i="17"/>
  <c r="AG34" i="17"/>
  <c r="AF34" i="17"/>
  <c r="AE34" i="17"/>
  <c r="AD34" i="17"/>
  <c r="AJ33" i="17"/>
  <c r="AI33" i="17"/>
  <c r="AH33" i="17"/>
  <c r="AG33" i="17"/>
  <c r="AF33" i="17"/>
  <c r="AE33" i="17"/>
  <c r="AD33" i="17"/>
  <c r="AJ32" i="17"/>
  <c r="AI32" i="17"/>
  <c r="AH32" i="17"/>
  <c r="AG32" i="17"/>
  <c r="AF32" i="17"/>
  <c r="AE32" i="17"/>
  <c r="AD32" i="17"/>
  <c r="AJ31" i="17"/>
  <c r="AI31" i="17"/>
  <c r="AH31" i="17"/>
  <c r="AG31" i="17"/>
  <c r="AF31" i="17"/>
  <c r="AE31" i="17"/>
  <c r="AD31" i="17"/>
  <c r="AJ30" i="17"/>
  <c r="AI30" i="17"/>
  <c r="AH30" i="17"/>
  <c r="AG30" i="17"/>
  <c r="AF30" i="17"/>
  <c r="AE30" i="17"/>
  <c r="AD30" i="17"/>
  <c r="AJ29" i="17"/>
  <c r="AI29" i="17"/>
  <c r="AH29" i="17"/>
  <c r="AG29" i="17"/>
  <c r="AF29" i="17"/>
  <c r="AE29" i="17"/>
  <c r="AD29" i="17"/>
  <c r="AJ28" i="17"/>
  <c r="AI28" i="17"/>
  <c r="AH28" i="17"/>
  <c r="AG28" i="17"/>
  <c r="AF28" i="17"/>
  <c r="AE28" i="17"/>
  <c r="AD28" i="17"/>
  <c r="AJ27" i="17"/>
  <c r="AI27" i="17"/>
  <c r="AH27" i="17"/>
  <c r="AG27" i="17"/>
  <c r="AF27" i="17"/>
  <c r="AE27" i="17"/>
  <c r="AD27" i="17"/>
  <c r="AJ26" i="17"/>
  <c r="AI26" i="17"/>
  <c r="AH26" i="17"/>
  <c r="AG26" i="17"/>
  <c r="AF26" i="17"/>
  <c r="AE26" i="17"/>
  <c r="AD26" i="17"/>
  <c r="AJ25" i="17"/>
  <c r="AI25" i="17"/>
  <c r="AH25" i="17"/>
  <c r="AG25" i="17"/>
  <c r="AF25" i="17"/>
  <c r="AE25" i="17"/>
  <c r="AD25" i="17"/>
  <c r="AJ24" i="17"/>
  <c r="AI24" i="17"/>
  <c r="AH24" i="17"/>
  <c r="AG24" i="17"/>
  <c r="AF24" i="17"/>
  <c r="AE24" i="17"/>
  <c r="AD24" i="17"/>
  <c r="AJ23" i="17"/>
  <c r="AI23" i="17"/>
  <c r="AH23" i="17"/>
  <c r="AG23" i="17"/>
  <c r="AF23" i="17"/>
  <c r="AE23" i="17"/>
  <c r="AD23" i="17"/>
  <c r="AJ22" i="17"/>
  <c r="AI22" i="17"/>
  <c r="AH22" i="17"/>
  <c r="AG22" i="17"/>
  <c r="AF22" i="17"/>
  <c r="AE22" i="17"/>
  <c r="AD22" i="17"/>
  <c r="AJ21" i="17"/>
  <c r="AI21" i="17"/>
  <c r="AH21" i="17"/>
  <c r="AG21" i="17"/>
  <c r="AF21" i="17"/>
  <c r="AE21" i="17"/>
  <c r="AD21" i="17"/>
  <c r="AJ20" i="17"/>
  <c r="AI20" i="17"/>
  <c r="AH20" i="17"/>
  <c r="AG20" i="17"/>
  <c r="AF20" i="17"/>
  <c r="AE20" i="17"/>
  <c r="AD20" i="17"/>
  <c r="AJ19" i="17"/>
  <c r="AI19" i="17"/>
  <c r="AH19" i="17"/>
  <c r="AG19" i="17"/>
  <c r="AF19" i="17"/>
  <c r="AE19" i="17"/>
  <c r="AD19" i="17"/>
  <c r="AJ18" i="17"/>
  <c r="AI18" i="17"/>
  <c r="AH18" i="17"/>
  <c r="AG18" i="17"/>
  <c r="AF18" i="17"/>
  <c r="AE18" i="17"/>
  <c r="AD18" i="17"/>
  <c r="AJ17" i="17"/>
  <c r="AI17" i="17"/>
  <c r="AH17" i="17"/>
  <c r="AG17" i="17"/>
  <c r="AF17" i="17"/>
  <c r="AE17" i="17"/>
  <c r="AD17" i="17"/>
  <c r="AJ16" i="17"/>
  <c r="AI16" i="17"/>
  <c r="AH16" i="17"/>
  <c r="AG16" i="17"/>
  <c r="AF16" i="17"/>
  <c r="AE16" i="17"/>
  <c r="AD16" i="17"/>
  <c r="AJ15" i="17"/>
  <c r="AI15" i="17"/>
  <c r="AH15" i="17"/>
  <c r="AG15" i="17"/>
  <c r="AF15" i="17"/>
  <c r="AE15" i="17"/>
  <c r="AD15" i="17"/>
  <c r="AJ14" i="17"/>
  <c r="AI14" i="17"/>
  <c r="AH14" i="17"/>
  <c r="AG14" i="17"/>
  <c r="AF14" i="17"/>
  <c r="AE14" i="17"/>
  <c r="AD14" i="17"/>
  <c r="AJ13" i="17"/>
  <c r="AI13" i="17"/>
  <c r="AH13" i="17"/>
  <c r="AG13" i="17"/>
  <c r="AF13" i="17"/>
  <c r="AE13" i="17"/>
  <c r="AD13" i="17"/>
  <c r="AJ12" i="17"/>
  <c r="AI12" i="17"/>
  <c r="AH12" i="17"/>
  <c r="AG12" i="17"/>
  <c r="AF12" i="17"/>
  <c r="AE12" i="17"/>
  <c r="AD12" i="17"/>
  <c r="AJ10" i="17"/>
  <c r="AI10" i="17"/>
  <c r="AH10" i="17"/>
  <c r="AG10" i="17"/>
  <c r="AF10" i="17"/>
  <c r="AE10" i="17"/>
  <c r="AD10" i="17"/>
  <c r="AJ9" i="17"/>
  <c r="AI9" i="17"/>
  <c r="AH9" i="17"/>
  <c r="AG9" i="17"/>
  <c r="AF9" i="17"/>
  <c r="AE9" i="17"/>
  <c r="AD9" i="17"/>
  <c r="AJ8" i="17"/>
  <c r="AI8" i="17"/>
  <c r="AH8" i="17"/>
  <c r="AG8" i="17"/>
  <c r="AF8" i="17"/>
  <c r="AE8" i="17"/>
  <c r="AD8" i="17"/>
  <c r="AJ7" i="17"/>
  <c r="AI7" i="17"/>
  <c r="AH7" i="17"/>
  <c r="AG7" i="17"/>
  <c r="AF7" i="17"/>
  <c r="AE7" i="17"/>
  <c r="AD7" i="17"/>
  <c r="AJ6" i="17"/>
  <c r="AI6" i="17"/>
  <c r="AH6" i="17"/>
  <c r="AG6" i="17"/>
  <c r="AF6" i="17"/>
  <c r="AE6" i="17"/>
  <c r="AD6" i="17"/>
  <c r="AJ5" i="17"/>
  <c r="AI5" i="17"/>
  <c r="AH5" i="17"/>
  <c r="AG5" i="17"/>
  <c r="AF5" i="17"/>
  <c r="AP5" i="17" s="1"/>
  <c r="AE5" i="17"/>
  <c r="AD5" i="17"/>
  <c r="AP15" i="17" l="1"/>
  <c r="AU15" i="17" s="1"/>
  <c r="AP10" i="17"/>
  <c r="AU10" i="17" s="1"/>
  <c r="AP16" i="17"/>
  <c r="AU16" i="17" s="1"/>
  <c r="AP22" i="17"/>
  <c r="AU22" i="17" s="1"/>
  <c r="AP28" i="17"/>
  <c r="AU28" i="17" s="1"/>
  <c r="AP34" i="17"/>
  <c r="AU34" i="17" s="1"/>
  <c r="AP17" i="17"/>
  <c r="AU17" i="17" s="1"/>
  <c r="AP23" i="17"/>
  <c r="AU23" i="17" s="1"/>
  <c r="AP29" i="17"/>
  <c r="AU29" i="17" s="1"/>
  <c r="AP21" i="17"/>
  <c r="AU21" i="17" s="1"/>
  <c r="AP27" i="17"/>
  <c r="AU27" i="17" s="1"/>
  <c r="AP6" i="17"/>
  <c r="AU6" i="17" s="1"/>
  <c r="AP12" i="17"/>
  <c r="AU12" i="17" s="1"/>
  <c r="AP18" i="17"/>
  <c r="AU18" i="17" s="1"/>
  <c r="AP24" i="17"/>
  <c r="AU24" i="17" s="1"/>
  <c r="AP30" i="17"/>
  <c r="AU30" i="17" s="1"/>
  <c r="AP7" i="17"/>
  <c r="AU7" i="17" s="1"/>
  <c r="AP13" i="17"/>
  <c r="AU13" i="17" s="1"/>
  <c r="AP19" i="17"/>
  <c r="AU19" i="17" s="1"/>
  <c r="AP25" i="17"/>
  <c r="AU25" i="17" s="1"/>
  <c r="AP31" i="17"/>
  <c r="AU31" i="17" s="1"/>
  <c r="AP9" i="17"/>
  <c r="AU9" i="17" s="1"/>
  <c r="AP33" i="17"/>
  <c r="AU33" i="17" s="1"/>
  <c r="AP8" i="17"/>
  <c r="AU8" i="17" s="1"/>
  <c r="AP14" i="17"/>
  <c r="AU14" i="17" s="1"/>
  <c r="AP20" i="17"/>
  <c r="AU20" i="17" s="1"/>
  <c r="AP26" i="17"/>
  <c r="AU26" i="17" s="1"/>
  <c r="AP32" i="17"/>
  <c r="AU32" i="17" s="1"/>
  <c r="AK13" i="17"/>
  <c r="AK5" i="17"/>
  <c r="AK6" i="17"/>
  <c r="AK12" i="17"/>
  <c r="AK8" i="17"/>
  <c r="AK14" i="17"/>
  <c r="AK7" i="17"/>
  <c r="AK10" i="17"/>
  <c r="AK31" i="17"/>
  <c r="AK29" i="17"/>
  <c r="AK28" i="17"/>
  <c r="AK30" i="17"/>
  <c r="AK32" i="17"/>
  <c r="AK33" i="17"/>
  <c r="AK34" i="17"/>
  <c r="AH35" i="17"/>
  <c r="AK22" i="17"/>
  <c r="AK17" i="17"/>
  <c r="AK18" i="17"/>
  <c r="AK24" i="17"/>
  <c r="AK21" i="17"/>
  <c r="AK23" i="17"/>
  <c r="AK19" i="17"/>
  <c r="AK25" i="17"/>
  <c r="AG37" i="17"/>
  <c r="AF40" i="17"/>
  <c r="AK15" i="17"/>
  <c r="AK16" i="17"/>
  <c r="AI35" i="17"/>
  <c r="AK20" i="17"/>
  <c r="AK26" i="17"/>
  <c r="AK27" i="17"/>
  <c r="AF35" i="17"/>
  <c r="AG35" i="17"/>
  <c r="AK9" i="17"/>
  <c r="AE36" i="17"/>
  <c r="AD38" i="17"/>
  <c r="AD39" i="17"/>
  <c r="AJ35" i="17"/>
  <c r="AK40" i="17"/>
  <c r="AD35" i="17"/>
  <c r="AU5" i="17"/>
  <c r="AR6" i="15"/>
  <c r="AR8" i="15"/>
  <c r="AR10" i="15"/>
  <c r="AR5" i="15"/>
  <c r="AK35" i="17" l="1"/>
  <c r="AK36" i="17"/>
  <c r="AC40" i="15" l="1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J34" i="15"/>
  <c r="AI34" i="15"/>
  <c r="AH34" i="15"/>
  <c r="AG34" i="15"/>
  <c r="AF34" i="15"/>
  <c r="AP34" i="15" s="1"/>
  <c r="AR34" i="15" s="1"/>
  <c r="AE34" i="15"/>
  <c r="AD34" i="15"/>
  <c r="AJ33" i="15"/>
  <c r="AI33" i="15"/>
  <c r="AH33" i="15"/>
  <c r="AG33" i="15"/>
  <c r="AF33" i="15"/>
  <c r="AE33" i="15"/>
  <c r="AD33" i="15"/>
  <c r="AJ32" i="15"/>
  <c r="AI32" i="15"/>
  <c r="AH32" i="15"/>
  <c r="AG32" i="15"/>
  <c r="AF32" i="15"/>
  <c r="AP32" i="15" s="1"/>
  <c r="AR32" i="15" s="1"/>
  <c r="AE32" i="15"/>
  <c r="AD32" i="15"/>
  <c r="AJ31" i="15"/>
  <c r="AI31" i="15"/>
  <c r="AH31" i="15"/>
  <c r="AG31" i="15"/>
  <c r="AF31" i="15"/>
  <c r="AP31" i="15" s="1"/>
  <c r="AR31" i="15" s="1"/>
  <c r="AE31" i="15"/>
  <c r="AD31" i="15"/>
  <c r="AJ30" i="15"/>
  <c r="AI30" i="15"/>
  <c r="AH30" i="15"/>
  <c r="AG30" i="15"/>
  <c r="AF30" i="15"/>
  <c r="AP30" i="15" s="1"/>
  <c r="AR30" i="15" s="1"/>
  <c r="AE30" i="15"/>
  <c r="AD30" i="15"/>
  <c r="AJ29" i="15"/>
  <c r="AI29" i="15"/>
  <c r="AH29" i="15"/>
  <c r="AG29" i="15"/>
  <c r="AF29" i="15"/>
  <c r="AP29" i="15" s="1"/>
  <c r="AR29" i="15" s="1"/>
  <c r="AE29" i="15"/>
  <c r="AD29" i="15"/>
  <c r="AJ28" i="15"/>
  <c r="AI28" i="15"/>
  <c r="AH28" i="15"/>
  <c r="AG28" i="15"/>
  <c r="AF28" i="15"/>
  <c r="AP28" i="15" s="1"/>
  <c r="AR28" i="15" s="1"/>
  <c r="AE28" i="15"/>
  <c r="AD28" i="15"/>
  <c r="AJ27" i="15"/>
  <c r="AI27" i="15"/>
  <c r="AH27" i="15"/>
  <c r="AG27" i="15"/>
  <c r="AF27" i="15"/>
  <c r="AP27" i="15" s="1"/>
  <c r="AR27" i="15" s="1"/>
  <c r="AE27" i="15"/>
  <c r="AD27" i="15"/>
  <c r="AJ26" i="15"/>
  <c r="AI26" i="15"/>
  <c r="AH26" i="15"/>
  <c r="AG26" i="15"/>
  <c r="AF26" i="15"/>
  <c r="AP26" i="15" s="1"/>
  <c r="AR26" i="15" s="1"/>
  <c r="AE26" i="15"/>
  <c r="AD26" i="15"/>
  <c r="AJ25" i="15"/>
  <c r="AI25" i="15"/>
  <c r="AH25" i="15"/>
  <c r="AG25" i="15"/>
  <c r="AF25" i="15"/>
  <c r="AP25" i="15" s="1"/>
  <c r="AR25" i="15" s="1"/>
  <c r="AE25" i="15"/>
  <c r="AD25" i="15"/>
  <c r="AJ24" i="15"/>
  <c r="AI24" i="15"/>
  <c r="AH24" i="15"/>
  <c r="AG24" i="15"/>
  <c r="AF24" i="15"/>
  <c r="AP24" i="15" s="1"/>
  <c r="AR24" i="15" s="1"/>
  <c r="AE24" i="15"/>
  <c r="AD24" i="15"/>
  <c r="AJ23" i="15"/>
  <c r="AI23" i="15"/>
  <c r="AH23" i="15"/>
  <c r="AG23" i="15"/>
  <c r="AF23" i="15"/>
  <c r="AP23" i="15" s="1"/>
  <c r="AR23" i="15" s="1"/>
  <c r="AE23" i="15"/>
  <c r="AD23" i="15"/>
  <c r="AJ22" i="15"/>
  <c r="AI22" i="15"/>
  <c r="AH22" i="15"/>
  <c r="AG22" i="15"/>
  <c r="AF22" i="15"/>
  <c r="AP22" i="15" s="1"/>
  <c r="AR22" i="15" s="1"/>
  <c r="AE22" i="15"/>
  <c r="AD22" i="15"/>
  <c r="AJ21" i="15"/>
  <c r="AI21" i="15"/>
  <c r="AH21" i="15"/>
  <c r="AG21" i="15"/>
  <c r="AF21" i="15"/>
  <c r="AP21" i="15" s="1"/>
  <c r="AR21" i="15" s="1"/>
  <c r="AE21" i="15"/>
  <c r="AD21" i="15"/>
  <c r="AJ20" i="15"/>
  <c r="AI20" i="15"/>
  <c r="AH20" i="15"/>
  <c r="AG20" i="15"/>
  <c r="AF20" i="15"/>
  <c r="AP20" i="15" s="1"/>
  <c r="AR20" i="15" s="1"/>
  <c r="AE20" i="15"/>
  <c r="AD20" i="15"/>
  <c r="AJ19" i="15"/>
  <c r="AI19" i="15"/>
  <c r="AH19" i="15"/>
  <c r="AG19" i="15"/>
  <c r="AF19" i="15"/>
  <c r="AP19" i="15" s="1"/>
  <c r="AR19" i="15" s="1"/>
  <c r="AE19" i="15"/>
  <c r="AD19" i="15"/>
  <c r="AJ18" i="15"/>
  <c r="AI18" i="15"/>
  <c r="AH18" i="15"/>
  <c r="AG18" i="15"/>
  <c r="AF18" i="15"/>
  <c r="AP18" i="15" s="1"/>
  <c r="AR18" i="15" s="1"/>
  <c r="AE18" i="15"/>
  <c r="AD18" i="15"/>
  <c r="AJ17" i="15"/>
  <c r="AI17" i="15"/>
  <c r="AH17" i="15"/>
  <c r="AG17" i="15"/>
  <c r="AF17" i="15"/>
  <c r="AP17" i="15" s="1"/>
  <c r="AR17" i="15" s="1"/>
  <c r="AE17" i="15"/>
  <c r="AD17" i="15"/>
  <c r="AJ16" i="15"/>
  <c r="AI16" i="15"/>
  <c r="AH16" i="15"/>
  <c r="AG16" i="15"/>
  <c r="AF16" i="15"/>
  <c r="AP16" i="15" s="1"/>
  <c r="AR16" i="15" s="1"/>
  <c r="AE16" i="15"/>
  <c r="AD16" i="15"/>
  <c r="AJ15" i="15"/>
  <c r="AI15" i="15"/>
  <c r="AH15" i="15"/>
  <c r="AG15" i="15"/>
  <c r="AF15" i="15"/>
  <c r="AP15" i="15" s="1"/>
  <c r="AR15" i="15" s="1"/>
  <c r="AE15" i="15"/>
  <c r="AD15" i="15"/>
  <c r="AJ14" i="15"/>
  <c r="AI14" i="15"/>
  <c r="AH14" i="15"/>
  <c r="AG14" i="15"/>
  <c r="AF14" i="15"/>
  <c r="AP14" i="15" s="1"/>
  <c r="AR14" i="15" s="1"/>
  <c r="AE14" i="15"/>
  <c r="AD14" i="15"/>
  <c r="AJ13" i="15"/>
  <c r="AI13" i="15"/>
  <c r="AH13" i="15"/>
  <c r="AG13" i="15"/>
  <c r="AF13" i="15"/>
  <c r="AP13" i="15" s="1"/>
  <c r="AR13" i="15" s="1"/>
  <c r="AE13" i="15"/>
  <c r="AD13" i="15"/>
  <c r="AJ12" i="15"/>
  <c r="AI12" i="15"/>
  <c r="AH12" i="15"/>
  <c r="AG12" i="15"/>
  <c r="AF12" i="15"/>
  <c r="AP12" i="15" s="1"/>
  <c r="AR12" i="15" s="1"/>
  <c r="AE12" i="15"/>
  <c r="AD12" i="15"/>
  <c r="AJ11" i="15"/>
  <c r="AI11" i="15"/>
  <c r="AH11" i="15"/>
  <c r="AG11" i="15"/>
  <c r="AF11" i="15"/>
  <c r="AP11" i="15" s="1"/>
  <c r="AR11" i="15" s="1"/>
  <c r="AE11" i="15"/>
  <c r="AD11" i="15"/>
  <c r="AJ10" i="15"/>
  <c r="AI10" i="15"/>
  <c r="AH10" i="15"/>
  <c r="AG10" i="15"/>
  <c r="AF10" i="15"/>
  <c r="AP10" i="15" s="1"/>
  <c r="AE10" i="15"/>
  <c r="AD10" i="15"/>
  <c r="AJ9" i="15"/>
  <c r="AI9" i="15"/>
  <c r="AH9" i="15"/>
  <c r="AG9" i="15"/>
  <c r="AF9" i="15"/>
  <c r="AP9" i="15" s="1"/>
  <c r="AR9" i="15" s="1"/>
  <c r="AE9" i="15"/>
  <c r="AD9" i="15"/>
  <c r="AJ8" i="15"/>
  <c r="AI8" i="15"/>
  <c r="AH8" i="15"/>
  <c r="AG8" i="15"/>
  <c r="AF8" i="15"/>
  <c r="AP8" i="15" s="1"/>
  <c r="AE8" i="15"/>
  <c r="AD8" i="15"/>
  <c r="AJ7" i="15"/>
  <c r="AI7" i="15"/>
  <c r="AH7" i="15"/>
  <c r="AG7" i="15"/>
  <c r="AF7" i="15"/>
  <c r="AE7" i="15"/>
  <c r="AD7" i="15"/>
  <c r="AJ6" i="15"/>
  <c r="AI6" i="15"/>
  <c r="AH6" i="15"/>
  <c r="AG6" i="15"/>
  <c r="AF6" i="15"/>
  <c r="AP6" i="15" s="1"/>
  <c r="AE6" i="15"/>
  <c r="AD6" i="15"/>
  <c r="AJ5" i="15"/>
  <c r="AI5" i="15"/>
  <c r="AH5" i="15"/>
  <c r="AG5" i="15"/>
  <c r="AF5" i="15"/>
  <c r="AP5" i="15" s="1"/>
  <c r="AE5" i="15"/>
  <c r="AD5" i="15"/>
  <c r="AP33" i="15" l="1"/>
  <c r="AR33" i="15" s="1"/>
  <c r="AP7" i="15"/>
  <c r="AR7" i="15" s="1"/>
  <c r="AK17" i="15"/>
  <c r="AK22" i="15"/>
  <c r="AK28" i="15"/>
  <c r="AK40" i="15"/>
  <c r="AK12" i="15"/>
  <c r="AK7" i="15"/>
  <c r="AK13" i="15"/>
  <c r="AK24" i="15"/>
  <c r="AK30" i="15"/>
  <c r="AE36" i="15"/>
  <c r="AK6" i="15"/>
  <c r="AG37" i="15"/>
  <c r="AG35" i="15"/>
  <c r="AK14" i="15"/>
  <c r="AK15" i="15"/>
  <c r="AK19" i="15"/>
  <c r="AK20" i="15"/>
  <c r="AK25" i="15"/>
  <c r="AK26" i="15"/>
  <c r="AK31" i="15"/>
  <c r="AK32" i="15"/>
  <c r="AD38" i="15"/>
  <c r="AK9" i="15"/>
  <c r="AK10" i="15"/>
  <c r="AK16" i="15"/>
  <c r="AK21" i="15"/>
  <c r="AK27" i="15"/>
  <c r="AK33" i="15"/>
  <c r="AK18" i="15"/>
  <c r="AK23" i="15"/>
  <c r="AK29" i="15"/>
  <c r="AK8" i="15"/>
  <c r="AH35" i="15"/>
  <c r="AI35" i="15"/>
  <c r="AD35" i="15"/>
  <c r="AJ35" i="15"/>
  <c r="AK11" i="15"/>
  <c r="AK34" i="15"/>
  <c r="AD39" i="15"/>
  <c r="AF40" i="15"/>
  <c r="AF35" i="15"/>
  <c r="AK5" i="15"/>
  <c r="AK35" i="15" l="1"/>
  <c r="AK36" i="15"/>
</calcChain>
</file>

<file path=xl/sharedStrings.xml><?xml version="1.0" encoding="utf-8"?>
<sst xmlns="http://schemas.openxmlformats.org/spreadsheetml/2006/main" count="1358" uniqueCount="88">
  <si>
    <t>교,출,연</t>
  </si>
  <si>
    <t>병,청,휴,공</t>
  </si>
  <si>
    <t>남궁정훈</t>
  </si>
  <si>
    <t>보상휴가</t>
  </si>
  <si>
    <r>
      <t>D+D</t>
    </r>
    <r>
      <rPr>
        <sz val="8"/>
        <color rgb="FF000000"/>
        <rFont val="굴림"/>
        <family val="3"/>
        <charset val="129"/>
      </rPr>
      <t>1</t>
    </r>
  </si>
  <si>
    <t>일</t>
  </si>
  <si>
    <t>이태윤</t>
  </si>
  <si>
    <t>목</t>
  </si>
  <si>
    <t>O</t>
  </si>
  <si>
    <t>박미향</t>
  </si>
  <si>
    <t>차민선</t>
  </si>
  <si>
    <t>화</t>
  </si>
  <si>
    <t>수</t>
  </si>
  <si>
    <t>이원호</t>
  </si>
  <si>
    <t>교육</t>
  </si>
  <si>
    <t>임종남</t>
  </si>
  <si>
    <t>석진호</t>
  </si>
  <si>
    <t>이석우</t>
  </si>
  <si>
    <t>이성훈</t>
  </si>
  <si>
    <t>이원강</t>
  </si>
  <si>
    <t>이호직</t>
  </si>
  <si>
    <t>합계</t>
  </si>
  <si>
    <t>김문우</t>
  </si>
  <si>
    <t>이혜진</t>
  </si>
  <si>
    <t>토</t>
  </si>
  <si>
    <t>전화숙</t>
  </si>
  <si>
    <t>N</t>
  </si>
  <si>
    <t>이름</t>
  </si>
  <si>
    <t>김성훈</t>
  </si>
  <si>
    <t>김은영</t>
  </si>
  <si>
    <t>김애라</t>
  </si>
  <si>
    <t>차의진</t>
  </si>
  <si>
    <t>윤지성</t>
  </si>
  <si>
    <t>김미향</t>
  </si>
  <si>
    <t>연</t>
  </si>
  <si>
    <t>금</t>
  </si>
  <si>
    <t>출장</t>
  </si>
  <si>
    <t>최재영</t>
  </si>
  <si>
    <t>소수민</t>
  </si>
  <si>
    <t>박병길</t>
  </si>
  <si>
    <t>배재운</t>
  </si>
  <si>
    <t>반</t>
  </si>
  <si>
    <t>최은진</t>
  </si>
  <si>
    <t>월</t>
  </si>
  <si>
    <t>배종철</t>
  </si>
  <si>
    <t>보상</t>
    <phoneticPr fontId="18" type="noConversion"/>
  </si>
  <si>
    <t>OFF</t>
    <phoneticPr fontId="18" type="noConversion"/>
  </si>
  <si>
    <t>휴일</t>
    <phoneticPr fontId="18" type="noConversion"/>
  </si>
  <si>
    <t>1월 수당</t>
    <phoneticPr fontId="18" type="noConversion"/>
  </si>
  <si>
    <t>1월</t>
    <phoneticPr fontId="18" type="noConversion"/>
  </si>
  <si>
    <t>휴무갯수</t>
    <phoneticPr fontId="18" type="noConversion"/>
  </si>
  <si>
    <t>임정훈</t>
    <phoneticPr fontId="18" type="noConversion"/>
  </si>
  <si>
    <t>변경</t>
    <phoneticPr fontId="18" type="noConversion"/>
  </si>
  <si>
    <t>D</t>
  </si>
  <si>
    <t>D D1 D2</t>
    <phoneticPr fontId="18" type="noConversion"/>
  </si>
  <si>
    <t>병,청,휴,공</t>
    <phoneticPr fontId="18" type="noConversion"/>
  </si>
  <si>
    <t>배민주</t>
    <phoneticPr fontId="18" type="noConversion"/>
  </si>
  <si>
    <t>"D1"=06:00~15:00,       07:30~16:30                  "D"=08:00~17:00         08:30~17:30         "D2"=09:00~18:00</t>
    <phoneticPr fontId="18" type="noConversion"/>
  </si>
  <si>
    <t>정다솜</t>
    <phoneticPr fontId="18" type="noConversion"/>
  </si>
  <si>
    <t>연</t>
    <phoneticPr fontId="18" type="noConversion"/>
  </si>
  <si>
    <t>D2</t>
  </si>
  <si>
    <t>D1</t>
  </si>
  <si>
    <t>2024휴무갯수</t>
    <phoneticPr fontId="18" type="noConversion"/>
  </si>
  <si>
    <r>
      <t xml:space="preserve">                                            2025년  2월  근 무 명령  </t>
    </r>
    <r>
      <rPr>
        <sz val="14"/>
        <color rgb="FF000000"/>
        <rFont val="굴림"/>
        <family val="3"/>
        <charset val="129"/>
      </rPr>
      <t xml:space="preserve">(25.1.31.) </t>
    </r>
    <r>
      <rPr>
        <sz val="16"/>
        <color rgb="FF000000"/>
        <rFont val="굴림"/>
        <family val="3"/>
        <charset val="129"/>
      </rPr>
      <t xml:space="preserve">                평화마을사랑의집</t>
    </r>
    <phoneticPr fontId="18" type="noConversion"/>
  </si>
  <si>
    <t>2월</t>
    <phoneticPr fontId="18" type="noConversion"/>
  </si>
  <si>
    <t>D</t>
    <phoneticPr fontId="18" type="noConversion"/>
  </si>
  <si>
    <t>D</t>
    <phoneticPr fontId="18" type="noConversion"/>
  </si>
  <si>
    <t>D</t>
    <phoneticPr fontId="18" type="noConversion"/>
  </si>
  <si>
    <t>D</t>
    <phoneticPr fontId="18" type="noConversion"/>
  </si>
  <si>
    <t>토</t>
    <phoneticPr fontId="18" type="noConversion"/>
  </si>
  <si>
    <t>일</t>
    <phoneticPr fontId="18" type="noConversion"/>
  </si>
  <si>
    <t>월</t>
    <phoneticPr fontId="18" type="noConversion"/>
  </si>
  <si>
    <t>화</t>
    <phoneticPr fontId="18" type="noConversion"/>
  </si>
  <si>
    <t>수</t>
    <phoneticPr fontId="18" type="noConversion"/>
  </si>
  <si>
    <t>금</t>
    <phoneticPr fontId="18" type="noConversion"/>
  </si>
  <si>
    <t>D</t>
    <phoneticPr fontId="18" type="noConversion"/>
  </si>
  <si>
    <t>ㅇㅇㅇ</t>
    <phoneticPr fontId="18" type="noConversion"/>
  </si>
  <si>
    <t>연</t>
    <phoneticPr fontId="18" type="noConversion"/>
  </si>
  <si>
    <t>병</t>
  </si>
  <si>
    <t>연</t>
    <phoneticPr fontId="18" type="noConversion"/>
  </si>
  <si>
    <t>병</t>
    <phoneticPr fontId="18" type="noConversion"/>
  </si>
  <si>
    <t>D</t>
    <phoneticPr fontId="18" type="noConversion"/>
  </si>
  <si>
    <t>D</t>
    <phoneticPr fontId="18" type="noConversion"/>
  </si>
  <si>
    <t>D</t>
    <phoneticPr fontId="18" type="noConversion"/>
  </si>
  <si>
    <t>D</t>
    <phoneticPr fontId="18" type="noConversion"/>
  </si>
  <si>
    <t>D</t>
    <phoneticPr fontId="18" type="noConversion"/>
  </si>
  <si>
    <t>3월 수당</t>
    <phoneticPr fontId="18" type="noConversion"/>
  </si>
  <si>
    <t>3월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</si>
</sst>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5"/>
      <color rgb="FF000000"/>
      <name val="굴림"/>
      <family val="3"/>
      <charset val="129"/>
    </font>
    <font>
      <sz val="6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6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7"/>
      <color rgb="FF000000"/>
      <name val="맑은 고딕"/>
      <family val="3"/>
      <charset val="129"/>
    </font>
    <font>
      <sz val="16"/>
      <color rgb="FF000000"/>
      <name val="굴림"/>
      <family val="3"/>
      <charset val="129"/>
    </font>
    <font>
      <sz val="7.5"/>
      <color rgb="FF000000"/>
      <name val="맑은 고딕"/>
      <family val="3"/>
      <charset val="129"/>
    </font>
    <font>
      <sz val="14"/>
      <color rgb="FF000000"/>
      <name val="굴림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9"/>
      <color rgb="FF000000"/>
      <name val="맑은 고딕"/>
      <family val="3"/>
      <charset val="129"/>
    </font>
    <font>
      <b/>
      <u val="double"/>
      <sz val="11"/>
      <color rgb="FF000000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17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7" fillId="0" borderId="4" xfId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7" fillId="0" borderId="15" xfId="1" applyFont="1" applyBorder="1">
      <alignment vertical="center"/>
    </xf>
    <xf numFmtId="0" fontId="8" fillId="0" borderId="15" xfId="1" applyFont="1" applyBorder="1" applyAlignment="1">
      <alignment horizontal="center" vertical="center" wrapText="1"/>
    </xf>
    <xf numFmtId="0" fontId="7" fillId="0" borderId="19" xfId="1" applyFont="1" applyBorder="1">
      <alignment vertical="center"/>
    </xf>
    <xf numFmtId="0" fontId="9" fillId="0" borderId="0" xfId="1" applyFont="1">
      <alignment vertical="center"/>
    </xf>
    <xf numFmtId="0" fontId="11" fillId="0" borderId="19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17" fillId="0" borderId="0" xfId="1" applyFont="1">
      <alignment vertical="center"/>
    </xf>
    <xf numFmtId="0" fontId="5" fillId="0" borderId="4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7" fillId="0" borderId="0" xfId="1" applyFill="1">
      <alignment vertical="center"/>
    </xf>
    <xf numFmtId="0" fontId="17" fillId="4" borderId="0" xfId="1" applyFill="1">
      <alignment vertical="center"/>
    </xf>
    <xf numFmtId="0" fontId="2" fillId="0" borderId="0" xfId="1" applyFont="1" applyFill="1">
      <alignment vertical="center"/>
    </xf>
    <xf numFmtId="0" fontId="2" fillId="4" borderId="0" xfId="1" applyFont="1" applyFill="1">
      <alignment vertical="center"/>
    </xf>
    <xf numFmtId="0" fontId="17" fillId="4" borderId="16" xfId="1" applyFill="1" applyBorder="1" applyAlignment="1">
      <alignment horizontal="center" vertical="center"/>
    </xf>
    <xf numFmtId="0" fontId="2" fillId="4" borderId="0" xfId="1" applyFont="1" applyFill="1" applyAlignment="1">
      <alignment vertical="center" wrapText="1"/>
    </xf>
    <xf numFmtId="0" fontId="4" fillId="0" borderId="36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17" fillId="0" borderId="31" xfId="1" applyFill="1" applyBorder="1">
      <alignment vertical="center"/>
    </xf>
    <xf numFmtId="0" fontId="17" fillId="0" borderId="31" xfId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7" fillId="0" borderId="30" xfId="1" applyFill="1" applyBorder="1">
      <alignment vertical="center"/>
    </xf>
    <xf numFmtId="0" fontId="19" fillId="4" borderId="16" xfId="0" applyFont="1" applyFill="1" applyBorder="1" applyAlignment="1">
      <alignment vertical="top"/>
    </xf>
    <xf numFmtId="0" fontId="0" fillId="2" borderId="22" xfId="0" applyFill="1" applyBorder="1" applyAlignment="1">
      <alignment horizontal="center" vertical="top"/>
    </xf>
    <xf numFmtId="0" fontId="17" fillId="0" borderId="32" xfId="1" applyFill="1" applyBorder="1">
      <alignment vertical="center"/>
    </xf>
    <xf numFmtId="0" fontId="0" fillId="0" borderId="30" xfId="0" applyFont="1" applyFill="1" applyBorder="1" applyAlignment="1">
      <alignment horizontal="center" vertical="center"/>
    </xf>
    <xf numFmtId="0" fontId="17" fillId="0" borderId="36" xfId="1" applyFill="1" applyBorder="1" applyAlignment="1">
      <alignment horizontal="center" vertical="center"/>
    </xf>
    <xf numFmtId="0" fontId="17" fillId="0" borderId="2" xfId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vertical="center" wrapText="1"/>
    </xf>
    <xf numFmtId="0" fontId="13" fillId="5" borderId="0" xfId="1" applyFont="1" applyFill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13" fillId="6" borderId="0" xfId="1" applyFont="1" applyFill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3" xfId="1" applyFont="1" applyBorder="1" applyAlignment="1">
      <alignment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7" fillId="7" borderId="0" xfId="1" applyFill="1">
      <alignment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17" fillId="8" borderId="0" xfId="1" applyFill="1">
      <alignment vertical="center"/>
    </xf>
    <xf numFmtId="0" fontId="4" fillId="0" borderId="4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top" wrapText="1"/>
    </xf>
    <xf numFmtId="0" fontId="15" fillId="0" borderId="22" xfId="0" applyFont="1" applyFill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1" fillId="3" borderId="40" xfId="1" applyFont="1" applyFill="1" applyBorder="1" applyAlignment="1">
      <alignment horizontal="center" vertical="center" wrapText="1"/>
    </xf>
    <xf numFmtId="0" fontId="11" fillId="3" borderId="41" xfId="1" applyFont="1" applyFill="1" applyBorder="1" applyAlignment="1">
      <alignment horizontal="center" vertical="center" wrapText="1"/>
    </xf>
    <xf numFmtId="0" fontId="11" fillId="3" borderId="42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43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7" fillId="4" borderId="30" xfId="1" applyFill="1" applyBorder="1" applyAlignment="1">
      <alignment horizontal="center" vertical="center"/>
    </xf>
    <xf numFmtId="0" fontId="12" fillId="9" borderId="16" xfId="1" applyFont="1" applyFill="1" applyBorder="1" applyAlignment="1">
      <alignment horizontal="center" vertical="center"/>
    </xf>
    <xf numFmtId="0" fontId="12" fillId="9" borderId="15" xfId="1" applyFont="1" applyFill="1" applyBorder="1" applyAlignment="1">
      <alignment horizontal="center" vertical="center"/>
    </xf>
    <xf numFmtId="0" fontId="5" fillId="9" borderId="23" xfId="1" applyFont="1" applyFill="1" applyBorder="1" applyAlignment="1">
      <alignment horizontal="center" vertical="center"/>
    </xf>
    <xf numFmtId="0" fontId="5" fillId="9" borderId="11" xfId="1" applyFont="1" applyFill="1" applyBorder="1" applyAlignment="1">
      <alignment horizontal="center" vertical="center"/>
    </xf>
    <xf numFmtId="0" fontId="5" fillId="9" borderId="16" xfId="1" applyFont="1" applyFill="1" applyBorder="1" applyAlignment="1">
      <alignment horizontal="center" vertical="center"/>
    </xf>
    <xf numFmtId="0" fontId="5" fillId="9" borderId="15" xfId="1" applyFont="1" applyFill="1" applyBorder="1" applyAlignment="1">
      <alignment horizontal="center" vertical="center"/>
    </xf>
    <xf numFmtId="0" fontId="5" fillId="9" borderId="14" xfId="1" applyFont="1" applyFill="1" applyBorder="1" applyAlignment="1">
      <alignment horizontal="center" vertical="center"/>
    </xf>
    <xf numFmtId="0" fontId="5" fillId="9" borderId="13" xfId="1" applyFont="1" applyFill="1" applyBorder="1" applyAlignment="1">
      <alignment horizontal="center" vertical="center"/>
    </xf>
    <xf numFmtId="0" fontId="5" fillId="9" borderId="22" xfId="1" applyFont="1" applyFill="1" applyBorder="1" applyAlignment="1">
      <alignment horizontal="center" vertical="center"/>
    </xf>
    <xf numFmtId="0" fontId="5" fillId="9" borderId="19" xfId="1" applyFont="1" applyFill="1" applyBorder="1" applyAlignment="1">
      <alignment horizontal="center" vertical="center"/>
    </xf>
    <xf numFmtId="0" fontId="5" fillId="9" borderId="22" xfId="2" applyFont="1" applyFill="1" applyBorder="1" applyAlignment="1">
      <alignment horizontal="center" vertical="center"/>
    </xf>
    <xf numFmtId="0" fontId="5" fillId="9" borderId="19" xfId="2" applyFont="1" applyFill="1" applyBorder="1" applyAlignment="1">
      <alignment horizontal="center" vertical="center"/>
    </xf>
    <xf numFmtId="0" fontId="5" fillId="9" borderId="25" xfId="1" applyFont="1" applyFill="1" applyBorder="1" applyAlignment="1">
      <alignment horizontal="center" vertical="center"/>
    </xf>
    <xf numFmtId="0" fontId="5" fillId="9" borderId="12" xfId="1" applyFont="1" applyFill="1" applyBorder="1" applyAlignment="1">
      <alignment horizontal="center" vertical="center"/>
    </xf>
    <xf numFmtId="0" fontId="5" fillId="9" borderId="23" xfId="2" applyFont="1" applyFill="1" applyBorder="1" applyAlignment="1">
      <alignment horizontal="center" vertical="center"/>
    </xf>
    <xf numFmtId="0" fontId="5" fillId="9" borderId="11" xfId="2" applyFont="1" applyFill="1" applyBorder="1" applyAlignment="1">
      <alignment horizontal="center" vertical="center"/>
    </xf>
    <xf numFmtId="0" fontId="5" fillId="9" borderId="16" xfId="2" applyFont="1" applyFill="1" applyBorder="1" applyAlignment="1">
      <alignment horizontal="center" vertical="center"/>
    </xf>
    <xf numFmtId="0" fontId="5" fillId="9" borderId="15" xfId="2" applyFont="1" applyFill="1" applyBorder="1" applyAlignment="1">
      <alignment horizontal="center" vertical="center"/>
    </xf>
    <xf numFmtId="0" fontId="5" fillId="9" borderId="14" xfId="2" applyFont="1" applyFill="1" applyBorder="1" applyAlignment="1">
      <alignment horizontal="center" vertical="center"/>
    </xf>
    <xf numFmtId="0" fontId="5" fillId="9" borderId="13" xfId="2" applyFont="1" applyFill="1" applyBorder="1" applyAlignment="1">
      <alignment horizontal="center" vertical="center"/>
    </xf>
    <xf numFmtId="0" fontId="12" fillId="9" borderId="25" xfId="1" applyFont="1" applyFill="1" applyBorder="1" applyAlignment="1">
      <alignment horizontal="center" vertical="center"/>
    </xf>
    <xf numFmtId="0" fontId="12" fillId="9" borderId="30" xfId="1" applyFont="1" applyFill="1" applyBorder="1" applyAlignment="1">
      <alignment horizontal="center" vertical="center"/>
    </xf>
    <xf numFmtId="0" fontId="4" fillId="9" borderId="14" xfId="1" applyFont="1" applyFill="1" applyBorder="1" applyAlignment="1">
      <alignment horizontal="center" vertical="center" wrapText="1"/>
    </xf>
    <xf numFmtId="0" fontId="4" fillId="9" borderId="31" xfId="1" applyFont="1" applyFill="1" applyBorder="1" applyAlignment="1">
      <alignment horizontal="center" vertical="center" wrapText="1"/>
    </xf>
    <xf numFmtId="0" fontId="4" fillId="9" borderId="23" xfId="1" applyFont="1" applyFill="1" applyBorder="1" applyAlignment="1">
      <alignment horizontal="center" vertical="center" wrapText="1"/>
    </xf>
    <xf numFmtId="0" fontId="4" fillId="9" borderId="32" xfId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/>
    </xf>
    <xf numFmtId="0" fontId="5" fillId="9" borderId="0" xfId="1" applyFont="1" applyFill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28" xfId="2" applyFont="1" applyFill="1" applyBorder="1" applyAlignment="1">
      <alignment horizontal="center" vertical="center"/>
    </xf>
    <xf numFmtId="0" fontId="10" fillId="4" borderId="44" xfId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17" fillId="0" borderId="0" xfId="1" applyFill="1" applyBorder="1">
      <alignment vertical="center"/>
    </xf>
    <xf numFmtId="0" fontId="17" fillId="0" borderId="0" xfId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DB1B1"/>
      <color rgb="FF99FF66"/>
      <color rgb="FFCC99FF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topLeftCell="A4" zoomScaleNormal="100" zoomScaleSheetLayoutView="75" workbookViewId="0">
      <selection sqref="A1:AK41"/>
    </sheetView>
  </sheetViews>
  <sheetFormatPr defaultColWidth="3.875" defaultRowHeight="16.5" x14ac:dyDescent="0.3"/>
  <cols>
    <col min="1" max="1" width="8.25" style="40" customWidth="1"/>
    <col min="2" max="3" width="3" style="176" customWidth="1"/>
    <col min="4" max="8" width="3" style="37" customWidth="1"/>
    <col min="9" max="10" width="3" style="176" customWidth="1"/>
    <col min="11" max="15" width="3" style="37" customWidth="1"/>
    <col min="16" max="17" width="3" style="176" customWidth="1"/>
    <col min="18" max="22" width="3" style="37" customWidth="1"/>
    <col min="23" max="24" width="3" style="176" customWidth="1"/>
    <col min="25" max="29" width="3" style="37" customWidth="1"/>
    <col min="30" max="30" width="3.125" style="1" customWidth="1"/>
    <col min="31" max="31" width="3.5" style="1" customWidth="1"/>
    <col min="32" max="32" width="3.125" style="1" customWidth="1"/>
    <col min="33" max="33" width="2.875" style="1" customWidth="1"/>
    <col min="34" max="34" width="2.625" style="1" customWidth="1"/>
    <col min="35" max="35" width="2.5" style="1" customWidth="1"/>
    <col min="36" max="36" width="2.75" style="1" customWidth="1"/>
    <col min="37" max="37" width="4.375" style="1" customWidth="1"/>
    <col min="38" max="38" width="9.625" style="1" customWidth="1"/>
    <col min="39" max="40" width="5.625" style="1" customWidth="1"/>
    <col min="41" max="42" width="3.625" style="44" customWidth="1"/>
    <col min="43" max="43" width="3.625" style="43" customWidth="1"/>
    <col min="44" max="44" width="8.875" style="1" bestFit="1" customWidth="1"/>
    <col min="45" max="45" width="9.25" style="1" customWidth="1"/>
    <col min="46" max="46" width="11.25" style="1" customWidth="1"/>
    <col min="47" max="16384" width="3.875" style="1"/>
  </cols>
  <sheetData>
    <row r="1" spans="1:46" ht="8.25" customHeight="1" x14ac:dyDescent="0.3">
      <c r="A1" s="135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85"/>
      <c r="AM1" s="85"/>
      <c r="AN1" s="115"/>
    </row>
    <row r="2" spans="1:46" ht="22.5" customHeight="1" thickBot="1" x14ac:dyDescent="0.3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85"/>
      <c r="AM2" s="85"/>
      <c r="AN2" s="115"/>
      <c r="AO2" s="46" t="s">
        <v>46</v>
      </c>
      <c r="AP2" s="46"/>
      <c r="AQ2" s="45" t="s">
        <v>47</v>
      </c>
    </row>
    <row r="3" spans="1:46" ht="13.5" customHeight="1" x14ac:dyDescent="0.3">
      <c r="A3" s="136" t="s">
        <v>27</v>
      </c>
      <c r="B3" s="149">
        <v>1</v>
      </c>
      <c r="C3" s="150">
        <v>2</v>
      </c>
      <c r="D3" s="31">
        <v>3</v>
      </c>
      <c r="E3" s="31">
        <v>4</v>
      </c>
      <c r="F3" s="31">
        <v>5</v>
      </c>
      <c r="G3" s="31">
        <v>6</v>
      </c>
      <c r="H3" s="31">
        <v>7</v>
      </c>
      <c r="I3" s="150">
        <v>8</v>
      </c>
      <c r="J3" s="150">
        <v>9</v>
      </c>
      <c r="K3" s="31">
        <v>10</v>
      </c>
      <c r="L3" s="31">
        <v>11</v>
      </c>
      <c r="M3" s="31">
        <v>12</v>
      </c>
      <c r="N3" s="31">
        <v>13</v>
      </c>
      <c r="O3" s="31">
        <v>14</v>
      </c>
      <c r="P3" s="150">
        <v>15</v>
      </c>
      <c r="Q3" s="150">
        <v>16</v>
      </c>
      <c r="R3" s="31">
        <v>17</v>
      </c>
      <c r="S3" s="31">
        <v>18</v>
      </c>
      <c r="T3" s="31">
        <v>19</v>
      </c>
      <c r="U3" s="31">
        <v>20</v>
      </c>
      <c r="V3" s="31">
        <v>21</v>
      </c>
      <c r="W3" s="150">
        <v>22</v>
      </c>
      <c r="X3" s="150">
        <v>23</v>
      </c>
      <c r="Y3" s="31">
        <v>24</v>
      </c>
      <c r="Z3" s="31">
        <v>25</v>
      </c>
      <c r="AA3" s="31">
        <v>26</v>
      </c>
      <c r="AB3" s="31">
        <v>27</v>
      </c>
      <c r="AC3" s="31">
        <v>28</v>
      </c>
      <c r="AD3" s="138" t="s">
        <v>54</v>
      </c>
      <c r="AE3" s="140" t="s">
        <v>26</v>
      </c>
      <c r="AF3" s="142" t="s">
        <v>8</v>
      </c>
      <c r="AG3" s="22" t="s">
        <v>14</v>
      </c>
      <c r="AH3" s="142" t="s">
        <v>34</v>
      </c>
      <c r="AI3" s="142" t="s">
        <v>41</v>
      </c>
      <c r="AJ3" s="23" t="s">
        <v>1</v>
      </c>
      <c r="AK3" s="144" t="s">
        <v>21</v>
      </c>
      <c r="AL3" s="84"/>
      <c r="AM3" s="84"/>
      <c r="AN3" s="113"/>
      <c r="AO3" s="57" t="s">
        <v>49</v>
      </c>
      <c r="AP3" s="57" t="s">
        <v>64</v>
      </c>
      <c r="AQ3" s="125" t="s">
        <v>48</v>
      </c>
      <c r="AR3" s="64" t="s">
        <v>50</v>
      </c>
    </row>
    <row r="4" spans="1:46" ht="13.5" customHeight="1" thickBot="1" x14ac:dyDescent="0.35">
      <c r="A4" s="137"/>
      <c r="B4" s="151" t="s">
        <v>69</v>
      </c>
      <c r="C4" s="152" t="s">
        <v>70</v>
      </c>
      <c r="D4" s="72" t="s">
        <v>71</v>
      </c>
      <c r="E4" s="72" t="s">
        <v>72</v>
      </c>
      <c r="F4" s="72" t="s">
        <v>73</v>
      </c>
      <c r="G4" s="72" t="s">
        <v>7</v>
      </c>
      <c r="H4" s="72" t="s">
        <v>35</v>
      </c>
      <c r="I4" s="152" t="s">
        <v>24</v>
      </c>
      <c r="J4" s="152" t="s">
        <v>5</v>
      </c>
      <c r="K4" s="72" t="s">
        <v>43</v>
      </c>
      <c r="L4" s="72" t="s">
        <v>11</v>
      </c>
      <c r="M4" s="72" t="s">
        <v>12</v>
      </c>
      <c r="N4" s="72" t="s">
        <v>7</v>
      </c>
      <c r="O4" s="72" t="s">
        <v>35</v>
      </c>
      <c r="P4" s="152" t="s">
        <v>24</v>
      </c>
      <c r="Q4" s="152" t="s">
        <v>5</v>
      </c>
      <c r="R4" s="72" t="s">
        <v>43</v>
      </c>
      <c r="S4" s="72" t="s">
        <v>11</v>
      </c>
      <c r="T4" s="72" t="s">
        <v>12</v>
      </c>
      <c r="U4" s="72" t="s">
        <v>7</v>
      </c>
      <c r="V4" s="72" t="s">
        <v>35</v>
      </c>
      <c r="W4" s="152" t="s">
        <v>24</v>
      </c>
      <c r="X4" s="152" t="s">
        <v>5</v>
      </c>
      <c r="Y4" s="72" t="s">
        <v>43</v>
      </c>
      <c r="Z4" s="72" t="s">
        <v>11</v>
      </c>
      <c r="AA4" s="72" t="s">
        <v>12</v>
      </c>
      <c r="AB4" s="72" t="s">
        <v>7</v>
      </c>
      <c r="AC4" s="72" t="s">
        <v>74</v>
      </c>
      <c r="AD4" s="139"/>
      <c r="AE4" s="141"/>
      <c r="AF4" s="143"/>
      <c r="AG4" s="24" t="s">
        <v>36</v>
      </c>
      <c r="AH4" s="143"/>
      <c r="AI4" s="143"/>
      <c r="AJ4" s="26" t="s">
        <v>45</v>
      </c>
      <c r="AK4" s="145"/>
      <c r="AL4" s="84"/>
      <c r="AM4" s="84"/>
      <c r="AN4" s="113"/>
      <c r="AO4" s="58">
        <v>13</v>
      </c>
      <c r="AP4" s="58">
        <v>8</v>
      </c>
      <c r="AQ4" s="126"/>
      <c r="AR4" s="64"/>
      <c r="AT4" s="1" t="s">
        <v>62</v>
      </c>
    </row>
    <row r="5" spans="1:46" ht="13.5" customHeight="1" thickBot="1" x14ac:dyDescent="0.35">
      <c r="A5" s="18" t="s">
        <v>33</v>
      </c>
      <c r="B5" s="153"/>
      <c r="C5" s="154"/>
      <c r="D5" s="32" t="s">
        <v>65</v>
      </c>
      <c r="E5" s="32" t="s">
        <v>67</v>
      </c>
      <c r="F5" s="32" t="s">
        <v>65</v>
      </c>
      <c r="G5" s="32" t="s">
        <v>65</v>
      </c>
      <c r="H5" s="32" t="s">
        <v>66</v>
      </c>
      <c r="I5" s="154"/>
      <c r="J5" s="154"/>
      <c r="K5" s="32" t="s">
        <v>65</v>
      </c>
      <c r="L5" s="32" t="s">
        <v>65</v>
      </c>
      <c r="M5" s="32" t="s">
        <v>66</v>
      </c>
      <c r="N5" s="32" t="s">
        <v>67</v>
      </c>
      <c r="O5" s="32" t="s">
        <v>65</v>
      </c>
      <c r="P5" s="154"/>
      <c r="Q5" s="154"/>
      <c r="R5" s="32" t="s">
        <v>66</v>
      </c>
      <c r="S5" s="32" t="s">
        <v>67</v>
      </c>
      <c r="T5" s="32" t="s">
        <v>65</v>
      </c>
      <c r="U5" s="32" t="s">
        <v>65</v>
      </c>
      <c r="V5" s="32" t="s">
        <v>65</v>
      </c>
      <c r="W5" s="154"/>
      <c r="X5" s="154"/>
      <c r="Y5" s="32" t="s">
        <v>65</v>
      </c>
      <c r="Z5" s="32" t="s">
        <v>75</v>
      </c>
      <c r="AA5" s="32" t="s">
        <v>66</v>
      </c>
      <c r="AB5" s="32" t="s">
        <v>65</v>
      </c>
      <c r="AC5" s="78" t="s">
        <v>68</v>
      </c>
      <c r="AD5" s="51">
        <f>COUNTIF(B5:AC5,"D")</f>
        <v>20</v>
      </c>
      <c r="AE5" s="20">
        <f>COUNTIF(B5:AC5,"N")</f>
        <v>0</v>
      </c>
      <c r="AF5" s="20">
        <f>COUNTBLANK(B5:AC5)</f>
        <v>8</v>
      </c>
      <c r="AG5" s="20">
        <f>COUNTIF(B5:AC5,"교")+COUNTIF(B5:AC5,"출")</f>
        <v>0</v>
      </c>
      <c r="AH5" s="20">
        <f>COUNTIF(B5:AC5,"연")</f>
        <v>0</v>
      </c>
      <c r="AI5" s="20">
        <f>COUNTIF(B5:AC5,"반")</f>
        <v>0</v>
      </c>
      <c r="AJ5" s="20">
        <f>COUNTIF(B5:AC5,"병")+COUNTIF(B5:AC5,"청")+COUNTIF(B5:AC5,"휴")+COUNTIF(B5:AC5,"공")+COUNTIF(B5:AC5,"보")</f>
        <v>0</v>
      </c>
      <c r="AK5" s="21">
        <f t="shared" ref="AK5:AK34" si="0">SUM(AD5:AJ5)</f>
        <v>28</v>
      </c>
      <c r="AL5" s="84"/>
      <c r="AM5" s="84"/>
      <c r="AN5" s="113"/>
      <c r="AO5" s="47">
        <v>13</v>
      </c>
      <c r="AP5" s="148">
        <f>AF5</f>
        <v>8</v>
      </c>
      <c r="AQ5" s="56"/>
      <c r="AR5" s="1">
        <f>SUM(AO5:AP5)+SUM(AQ5:AQ5)</f>
        <v>21</v>
      </c>
      <c r="AT5" s="1">
        <v>121</v>
      </c>
    </row>
    <row r="6" spans="1:46" ht="13.5" customHeight="1" thickBot="1" x14ac:dyDescent="0.35">
      <c r="A6" s="18" t="s">
        <v>76</v>
      </c>
      <c r="B6" s="155"/>
      <c r="C6" s="156"/>
      <c r="D6" s="30" t="s">
        <v>53</v>
      </c>
      <c r="E6" s="30" t="s">
        <v>53</v>
      </c>
      <c r="F6" s="30" t="s">
        <v>53</v>
      </c>
      <c r="G6" s="30" t="s">
        <v>53</v>
      </c>
      <c r="H6" s="30" t="s">
        <v>53</v>
      </c>
      <c r="I6" s="156"/>
      <c r="J6" s="156"/>
      <c r="K6" s="30" t="s">
        <v>53</v>
      </c>
      <c r="L6" s="30" t="s">
        <v>53</v>
      </c>
      <c r="M6" s="30" t="s">
        <v>53</v>
      </c>
      <c r="N6" s="30" t="s">
        <v>53</v>
      </c>
      <c r="O6" s="30" t="s">
        <v>53</v>
      </c>
      <c r="P6" s="156"/>
      <c r="Q6" s="156"/>
      <c r="R6" s="30" t="s">
        <v>53</v>
      </c>
      <c r="S6" s="30" t="s">
        <v>53</v>
      </c>
      <c r="T6" s="30" t="s">
        <v>53</v>
      </c>
      <c r="U6" s="30" t="s">
        <v>53</v>
      </c>
      <c r="V6" s="30" t="s">
        <v>53</v>
      </c>
      <c r="W6" s="156"/>
      <c r="X6" s="156"/>
      <c r="Y6" s="30" t="s">
        <v>53</v>
      </c>
      <c r="Z6" s="30" t="s">
        <v>53</v>
      </c>
      <c r="AA6" s="30" t="s">
        <v>53</v>
      </c>
      <c r="AB6" s="30" t="s">
        <v>53</v>
      </c>
      <c r="AC6" s="79" t="s">
        <v>53</v>
      </c>
      <c r="AD6" s="50">
        <f>COUNTIF(B6:AC6,"D")</f>
        <v>20</v>
      </c>
      <c r="AE6" s="15">
        <f>COUNTIF(B6:AC6,"N")</f>
        <v>0</v>
      </c>
      <c r="AF6" s="15">
        <f>COUNTBLANK(B6:AC6)</f>
        <v>8</v>
      </c>
      <c r="AG6" s="15">
        <f>COUNTIF(B6:AC6,"교")+COUNTIF(B6:AC6,"출")</f>
        <v>0</v>
      </c>
      <c r="AH6" s="15">
        <f>COUNTIF(B6:AC6,"연")</f>
        <v>0</v>
      </c>
      <c r="AI6" s="15">
        <f>COUNTIF(B6:AC6,"반")</f>
        <v>0</v>
      </c>
      <c r="AJ6" s="20">
        <f>COUNTIF(B6:AC6,"병")+COUNTIF(B6:AC6,"청")+COUNTIF(B6:AC6,"휴")+COUNTIF(B6:AC6,"공")+COUNTIF(B6:AC6,"보")</f>
        <v>0</v>
      </c>
      <c r="AK6" s="21">
        <f t="shared" si="0"/>
        <v>28</v>
      </c>
      <c r="AL6" s="84"/>
      <c r="AM6" s="84"/>
      <c r="AN6" s="113"/>
      <c r="AO6" s="47">
        <v>13</v>
      </c>
      <c r="AP6" s="148">
        <f t="shared" ref="AP6:AP34" si="1">AF6</f>
        <v>8</v>
      </c>
      <c r="AQ6" s="52"/>
      <c r="AR6" s="1">
        <f>SUM(AO6:AP6)+SUM(AQ6:AQ6)</f>
        <v>21</v>
      </c>
      <c r="AT6" s="1">
        <v>121</v>
      </c>
    </row>
    <row r="7" spans="1:46" ht="13.5" customHeight="1" thickBot="1" x14ac:dyDescent="0.35">
      <c r="A7" s="18" t="s">
        <v>56</v>
      </c>
      <c r="B7" s="155"/>
      <c r="C7" s="156"/>
      <c r="D7" s="30" t="s">
        <v>53</v>
      </c>
      <c r="E7" s="30" t="s">
        <v>53</v>
      </c>
      <c r="F7" s="30" t="s">
        <v>53</v>
      </c>
      <c r="G7" s="30" t="s">
        <v>53</v>
      </c>
      <c r="H7" s="30" t="s">
        <v>53</v>
      </c>
      <c r="I7" s="156"/>
      <c r="J7" s="156"/>
      <c r="K7" s="30" t="s">
        <v>53</v>
      </c>
      <c r="L7" s="30" t="s">
        <v>65</v>
      </c>
      <c r="M7" s="30" t="s">
        <v>53</v>
      </c>
      <c r="N7" s="30" t="s">
        <v>53</v>
      </c>
      <c r="O7" s="30" t="s">
        <v>53</v>
      </c>
      <c r="P7" s="156"/>
      <c r="Q7" s="156"/>
      <c r="R7" s="30" t="s">
        <v>53</v>
      </c>
      <c r="S7" s="30" t="s">
        <v>53</v>
      </c>
      <c r="T7" s="30" t="s">
        <v>53</v>
      </c>
      <c r="U7" s="30" t="s">
        <v>53</v>
      </c>
      <c r="V7" s="30" t="s">
        <v>53</v>
      </c>
      <c r="W7" s="156"/>
      <c r="X7" s="156"/>
      <c r="Y7" s="30" t="s">
        <v>53</v>
      </c>
      <c r="Z7" s="30" t="s">
        <v>53</v>
      </c>
      <c r="AA7" s="30" t="s">
        <v>53</v>
      </c>
      <c r="AB7" s="30" t="s">
        <v>53</v>
      </c>
      <c r="AC7" s="79" t="s">
        <v>53</v>
      </c>
      <c r="AD7" s="50">
        <f>COUNTIF(B7:AC7,"D")</f>
        <v>20</v>
      </c>
      <c r="AE7" s="15">
        <f>COUNTIF(B7:AC7,"N")</f>
        <v>0</v>
      </c>
      <c r="AF7" s="15">
        <f>COUNTBLANK(B7:AC7)</f>
        <v>8</v>
      </c>
      <c r="AG7" s="15">
        <f>COUNTIF(B7:AC7,"교")+COUNTIF(B7:AC7,"출")</f>
        <v>0</v>
      </c>
      <c r="AH7" s="15">
        <f>COUNTIF(B7:AC7,"연")</f>
        <v>0</v>
      </c>
      <c r="AI7" s="15">
        <f>COUNTIF(B7:AC7,"반")</f>
        <v>0</v>
      </c>
      <c r="AJ7" s="20">
        <f>COUNTIF(B7:AC7,"병")+COUNTIF(B7:AC7,"청")+COUNTIF(B7:AC7,"휴")+COUNTIF(B7:AC7,"공")+COUNTIF(B7:AC7,"보")</f>
        <v>0</v>
      </c>
      <c r="AK7" s="21">
        <f t="shared" si="0"/>
        <v>28</v>
      </c>
      <c r="AL7" s="84"/>
      <c r="AM7" s="84"/>
      <c r="AN7" s="113"/>
      <c r="AO7" s="47">
        <v>13</v>
      </c>
      <c r="AP7" s="148">
        <f t="shared" si="1"/>
        <v>8</v>
      </c>
      <c r="AQ7" s="52"/>
      <c r="AR7" s="1">
        <f t="shared" ref="AR6:AR34" si="2">SUM(AO7:AP7)+SUM(AQ7:AQ7)</f>
        <v>21</v>
      </c>
      <c r="AT7" s="1">
        <v>121</v>
      </c>
    </row>
    <row r="8" spans="1:46" ht="13.5" customHeight="1" thickBot="1" x14ac:dyDescent="0.35">
      <c r="A8" s="17" t="s">
        <v>51</v>
      </c>
      <c r="B8" s="155"/>
      <c r="C8" s="156"/>
      <c r="D8" s="30" t="s">
        <v>53</v>
      </c>
      <c r="E8" s="30" t="s">
        <v>53</v>
      </c>
      <c r="F8" s="30" t="s">
        <v>53</v>
      </c>
      <c r="G8" s="30" t="s">
        <v>53</v>
      </c>
      <c r="H8" s="30" t="s">
        <v>53</v>
      </c>
      <c r="I8" s="156"/>
      <c r="J8" s="156"/>
      <c r="K8" s="30" t="s">
        <v>53</v>
      </c>
      <c r="L8" s="30" t="s">
        <v>53</v>
      </c>
      <c r="M8" s="30" t="s">
        <v>53</v>
      </c>
      <c r="N8" s="30" t="s">
        <v>53</v>
      </c>
      <c r="O8" s="30" t="s">
        <v>53</v>
      </c>
      <c r="P8" s="156"/>
      <c r="Q8" s="156"/>
      <c r="R8" s="30" t="s">
        <v>53</v>
      </c>
      <c r="S8" s="30" t="s">
        <v>53</v>
      </c>
      <c r="T8" s="30" t="s">
        <v>53</v>
      </c>
      <c r="U8" s="30" t="s">
        <v>53</v>
      </c>
      <c r="V8" s="30" t="s">
        <v>53</v>
      </c>
      <c r="W8" s="156"/>
      <c r="X8" s="156"/>
      <c r="Y8" s="30" t="s">
        <v>53</v>
      </c>
      <c r="Z8" s="30" t="s">
        <v>53</v>
      </c>
      <c r="AA8" s="30" t="s">
        <v>53</v>
      </c>
      <c r="AB8" s="30" t="s">
        <v>53</v>
      </c>
      <c r="AC8" s="79" t="s">
        <v>53</v>
      </c>
      <c r="AD8" s="50">
        <f>COUNTIF(B8:AC8,"D")</f>
        <v>20</v>
      </c>
      <c r="AE8" s="15">
        <f>COUNTIF(B8:AC8,"N")</f>
        <v>0</v>
      </c>
      <c r="AF8" s="15">
        <f>COUNTBLANK(B8:AC8)</f>
        <v>8</v>
      </c>
      <c r="AG8" s="15">
        <f>COUNTIF(B8:AC8,"교")+COUNTIF(B8:AC8,"출")</f>
        <v>0</v>
      </c>
      <c r="AH8" s="15">
        <f>COUNTIF(B8:AC8,"연")</f>
        <v>0</v>
      </c>
      <c r="AI8" s="15">
        <f>COUNTIF(B8:AC8,"반")</f>
        <v>0</v>
      </c>
      <c r="AJ8" s="20">
        <f>COUNTIF(B8:AC8,"병")+COUNTIF(B8:AC8,"청")+COUNTIF(B8:AC8,"휴")+COUNTIF(B8:AC8,"공")+COUNTIF(B8:AC8,"보")</f>
        <v>0</v>
      </c>
      <c r="AK8" s="21">
        <f t="shared" si="0"/>
        <v>28</v>
      </c>
      <c r="AL8" s="84"/>
      <c r="AM8" s="84"/>
      <c r="AN8" s="113"/>
      <c r="AO8" s="47">
        <v>13</v>
      </c>
      <c r="AP8" s="148">
        <f t="shared" si="1"/>
        <v>8</v>
      </c>
      <c r="AQ8" s="52"/>
      <c r="AR8" s="1">
        <f t="shared" si="2"/>
        <v>21</v>
      </c>
      <c r="AT8" s="1">
        <v>121</v>
      </c>
    </row>
    <row r="9" spans="1:46" ht="13.5" customHeight="1" thickBot="1" x14ac:dyDescent="0.35">
      <c r="A9" s="77" t="s">
        <v>37</v>
      </c>
      <c r="B9" s="155"/>
      <c r="C9" s="156"/>
      <c r="D9" s="30" t="s">
        <v>53</v>
      </c>
      <c r="E9" s="30" t="s">
        <v>53</v>
      </c>
      <c r="F9" s="30" t="s">
        <v>53</v>
      </c>
      <c r="G9" s="30" t="s">
        <v>53</v>
      </c>
      <c r="H9" s="30" t="s">
        <v>53</v>
      </c>
      <c r="I9" s="156"/>
      <c r="J9" s="156"/>
      <c r="K9" s="30" t="s">
        <v>53</v>
      </c>
      <c r="L9" s="30" t="s">
        <v>53</v>
      </c>
      <c r="M9" s="30" t="s">
        <v>53</v>
      </c>
      <c r="N9" s="30" t="s">
        <v>53</v>
      </c>
      <c r="O9" s="30" t="s">
        <v>66</v>
      </c>
      <c r="P9" s="156"/>
      <c r="Q9" s="156"/>
      <c r="R9" s="30" t="s">
        <v>53</v>
      </c>
      <c r="S9" s="30" t="s">
        <v>53</v>
      </c>
      <c r="T9" s="30" t="s">
        <v>53</v>
      </c>
      <c r="U9" s="30" t="s">
        <v>53</v>
      </c>
      <c r="V9" s="30" t="s">
        <v>53</v>
      </c>
      <c r="W9" s="156"/>
      <c r="X9" s="156"/>
      <c r="Y9" s="30" t="s">
        <v>53</v>
      </c>
      <c r="Z9" s="30" t="s">
        <v>53</v>
      </c>
      <c r="AA9" s="30" t="s">
        <v>53</v>
      </c>
      <c r="AB9" s="30" t="s">
        <v>53</v>
      </c>
      <c r="AC9" s="79" t="s">
        <v>53</v>
      </c>
      <c r="AD9" s="50">
        <f>COUNTIF(B9:AC9,"D")</f>
        <v>20</v>
      </c>
      <c r="AE9" s="15">
        <f>COUNTIF(B9:AC9,"N")</f>
        <v>0</v>
      </c>
      <c r="AF9" s="15">
        <f>COUNTBLANK(B9:AC9)</f>
        <v>8</v>
      </c>
      <c r="AG9" s="15">
        <f>COUNTIF(B9:AC9,"교")+COUNTIF(B9:AC9,"출")</f>
        <v>0</v>
      </c>
      <c r="AH9" s="15">
        <f>COUNTIF(B9:AC9,"연")</f>
        <v>0</v>
      </c>
      <c r="AI9" s="15">
        <f>COUNTIF(B9:AC9,"반")</f>
        <v>0</v>
      </c>
      <c r="AJ9" s="20">
        <f>COUNTIF(B9:AC9,"병")+COUNTIF(B9:AC9,"청")+COUNTIF(B9:AC9,"휴")+COUNTIF(B9:AC9,"공")+COUNTIF(B9:AC9,"보")</f>
        <v>0</v>
      </c>
      <c r="AK9" s="21">
        <f t="shared" si="0"/>
        <v>28</v>
      </c>
      <c r="AL9" s="84"/>
      <c r="AM9" s="84"/>
      <c r="AN9" s="113"/>
      <c r="AO9" s="47">
        <v>13</v>
      </c>
      <c r="AP9" s="148">
        <f t="shared" si="1"/>
        <v>8</v>
      </c>
      <c r="AQ9" s="52"/>
      <c r="AR9" s="1">
        <f t="shared" si="2"/>
        <v>21</v>
      </c>
      <c r="AT9" s="1">
        <v>121</v>
      </c>
    </row>
    <row r="10" spans="1:46" ht="13.5" customHeight="1" thickBot="1" x14ac:dyDescent="0.35">
      <c r="A10" s="86" t="s">
        <v>38</v>
      </c>
      <c r="B10" s="157"/>
      <c r="C10" s="158"/>
      <c r="D10" s="29" t="s">
        <v>53</v>
      </c>
      <c r="E10" s="29" t="s">
        <v>53</v>
      </c>
      <c r="F10" s="29" t="s">
        <v>53</v>
      </c>
      <c r="G10" s="29" t="s">
        <v>53</v>
      </c>
      <c r="H10" s="29" t="s">
        <v>53</v>
      </c>
      <c r="I10" s="158"/>
      <c r="J10" s="158"/>
      <c r="K10" s="29" t="s">
        <v>53</v>
      </c>
      <c r="L10" s="29" t="s">
        <v>53</v>
      </c>
      <c r="M10" s="29" t="s">
        <v>53</v>
      </c>
      <c r="N10" s="29" t="s">
        <v>53</v>
      </c>
      <c r="O10" s="29" t="s">
        <v>53</v>
      </c>
      <c r="P10" s="158"/>
      <c r="Q10" s="158"/>
      <c r="R10" s="29" t="s">
        <v>53</v>
      </c>
      <c r="S10" s="29" t="s">
        <v>53</v>
      </c>
      <c r="T10" s="29" t="s">
        <v>53</v>
      </c>
      <c r="U10" s="29" t="s">
        <v>53</v>
      </c>
      <c r="V10" s="29" t="s">
        <v>53</v>
      </c>
      <c r="W10" s="158"/>
      <c r="X10" s="158"/>
      <c r="Y10" s="29" t="s">
        <v>53</v>
      </c>
      <c r="Z10" s="29" t="s">
        <v>53</v>
      </c>
      <c r="AA10" s="29" t="s">
        <v>53</v>
      </c>
      <c r="AB10" s="29" t="s">
        <v>53</v>
      </c>
      <c r="AC10" s="80" t="s">
        <v>53</v>
      </c>
      <c r="AD10" s="66">
        <f>COUNTIF(B10:AC10,"D")</f>
        <v>20</v>
      </c>
      <c r="AE10" s="13">
        <f>COUNTIF(B10:AC10,"N")</f>
        <v>0</v>
      </c>
      <c r="AF10" s="13">
        <f>COUNTBLANK(B10:AC10)</f>
        <v>8</v>
      </c>
      <c r="AG10" s="13">
        <f>COUNTIF(B10:AC10,"교")+COUNTIF(B10:AC10,"출")</f>
        <v>0</v>
      </c>
      <c r="AH10" s="13">
        <f>COUNTIF(B10:AC10,"연")</f>
        <v>0</v>
      </c>
      <c r="AI10" s="13">
        <f>COUNTIF(B10:AC10,"반")</f>
        <v>0</v>
      </c>
      <c r="AJ10" s="38">
        <f>COUNTIF(B10:AC10,"병")+COUNTIF(B10:AC10,"청")+COUNTIF(B10:AC10,"휴")+COUNTIF(B10:AC10,"공")+COUNTIF(B10:AC10,"보")</f>
        <v>0</v>
      </c>
      <c r="AK10" s="39">
        <f t="shared" si="0"/>
        <v>28</v>
      </c>
      <c r="AL10" s="84"/>
      <c r="AM10" s="84"/>
      <c r="AN10" s="113"/>
      <c r="AO10" s="47">
        <v>13</v>
      </c>
      <c r="AP10" s="148">
        <f t="shared" si="1"/>
        <v>8</v>
      </c>
      <c r="AQ10" s="59"/>
      <c r="AR10" s="1">
        <f t="shared" si="2"/>
        <v>21</v>
      </c>
      <c r="AT10" s="1">
        <v>121</v>
      </c>
    </row>
    <row r="11" spans="1:46" ht="13.5" customHeight="1" thickBot="1" x14ac:dyDescent="0.35">
      <c r="A11" s="116" t="s">
        <v>31</v>
      </c>
      <c r="B11" s="153"/>
      <c r="C11" s="154"/>
      <c r="D11" s="94" t="s">
        <v>80</v>
      </c>
      <c r="E11" s="94" t="s">
        <v>78</v>
      </c>
      <c r="F11" s="94" t="s">
        <v>78</v>
      </c>
      <c r="G11" s="94" t="s">
        <v>78</v>
      </c>
      <c r="H11" s="94" t="s">
        <v>78</v>
      </c>
      <c r="I11" s="94" t="s">
        <v>78</v>
      </c>
      <c r="J11" s="154"/>
      <c r="K11" s="94" t="s">
        <v>78</v>
      </c>
      <c r="L11" s="94" t="s">
        <v>78</v>
      </c>
      <c r="M11" s="94" t="s">
        <v>78</v>
      </c>
      <c r="N11" s="94" t="s">
        <v>78</v>
      </c>
      <c r="O11" s="94" t="s">
        <v>78</v>
      </c>
      <c r="P11" s="94" t="s">
        <v>78</v>
      </c>
      <c r="Q11" s="154"/>
      <c r="R11" s="94" t="s">
        <v>78</v>
      </c>
      <c r="S11" s="94" t="s">
        <v>78</v>
      </c>
      <c r="T11" s="94" t="s">
        <v>78</v>
      </c>
      <c r="U11" s="94" t="s">
        <v>78</v>
      </c>
      <c r="V11" s="94" t="s">
        <v>78</v>
      </c>
      <c r="W11" s="94" t="s">
        <v>78</v>
      </c>
      <c r="X11" s="154"/>
      <c r="Y11" s="94" t="s">
        <v>78</v>
      </c>
      <c r="Z11" s="94" t="s">
        <v>78</v>
      </c>
      <c r="AA11" s="94" t="s">
        <v>78</v>
      </c>
      <c r="AB11" s="94" t="s">
        <v>78</v>
      </c>
      <c r="AC11" s="94" t="s">
        <v>78</v>
      </c>
      <c r="AD11" s="73">
        <f>COUNTIF(B11:AC11,"D")</f>
        <v>0</v>
      </c>
      <c r="AE11" s="89">
        <f>COUNTIF(B11:AC11,"N")</f>
        <v>0</v>
      </c>
      <c r="AF11" s="89">
        <f>COUNTBLANK(B11:AC11)</f>
        <v>5</v>
      </c>
      <c r="AG11" s="89">
        <f>COUNTIF(B11:AC11,"교")+COUNTIF(B11:AC11,"출")</f>
        <v>0</v>
      </c>
      <c r="AH11" s="89">
        <f>COUNTIF(B11:AC11,"연")</f>
        <v>0</v>
      </c>
      <c r="AI11" s="89">
        <f>COUNTIF(B11:AC11,"반")</f>
        <v>0</v>
      </c>
      <c r="AJ11" s="89">
        <f>COUNTIF(B11:AC11,"병")+COUNTIF(B11:AC11,"청")+COUNTIF(B11:AC11,"휴")+COUNTIF(B11:AC11,"공")+COUNTIF(B11:AC11,"보")</f>
        <v>23</v>
      </c>
      <c r="AK11" s="91">
        <f t="shared" si="0"/>
        <v>28</v>
      </c>
      <c r="AL11" s="84"/>
      <c r="AM11" s="84"/>
      <c r="AN11" s="113"/>
      <c r="AO11" s="47">
        <v>13</v>
      </c>
      <c r="AP11" s="148">
        <f t="shared" si="1"/>
        <v>5</v>
      </c>
      <c r="AQ11" s="61"/>
      <c r="AR11" s="1">
        <f t="shared" si="2"/>
        <v>18</v>
      </c>
      <c r="AT11" s="1">
        <v>121</v>
      </c>
    </row>
    <row r="12" spans="1:46" ht="13.5" customHeight="1" thickBot="1" x14ac:dyDescent="0.35">
      <c r="A12" s="18" t="s">
        <v>10</v>
      </c>
      <c r="B12" s="155" t="s">
        <v>61</v>
      </c>
      <c r="C12" s="156"/>
      <c r="D12" s="30" t="s">
        <v>61</v>
      </c>
      <c r="E12" s="30"/>
      <c r="F12" s="30" t="s">
        <v>61</v>
      </c>
      <c r="G12" s="30" t="s">
        <v>61</v>
      </c>
      <c r="H12" s="30" t="s">
        <v>53</v>
      </c>
      <c r="I12" s="156"/>
      <c r="J12" s="156" t="s">
        <v>61</v>
      </c>
      <c r="K12" s="30" t="s">
        <v>61</v>
      </c>
      <c r="L12" s="30"/>
      <c r="M12" s="30" t="s">
        <v>61</v>
      </c>
      <c r="N12" s="30"/>
      <c r="O12" s="30" t="s">
        <v>61</v>
      </c>
      <c r="P12" s="156" t="s">
        <v>61</v>
      </c>
      <c r="Q12" s="156" t="s">
        <v>53</v>
      </c>
      <c r="R12" s="30"/>
      <c r="S12" s="30" t="s">
        <v>61</v>
      </c>
      <c r="T12" s="30" t="s">
        <v>53</v>
      </c>
      <c r="U12" s="30" t="s">
        <v>61</v>
      </c>
      <c r="V12" s="30"/>
      <c r="W12" s="156" t="s">
        <v>61</v>
      </c>
      <c r="X12" s="156" t="s">
        <v>53</v>
      </c>
      <c r="Y12" s="30" t="s">
        <v>61</v>
      </c>
      <c r="Z12" s="30"/>
      <c r="AA12" s="30" t="s">
        <v>61</v>
      </c>
      <c r="AB12" s="30" t="s">
        <v>53</v>
      </c>
      <c r="AC12" s="30" t="s">
        <v>61</v>
      </c>
      <c r="AD12" s="74">
        <f>COUNTIF(B12:AC12,"D")+COUNTIF(B12:AC12,"D1")</f>
        <v>20</v>
      </c>
      <c r="AE12" s="15">
        <f>COUNTIF(B12:AC12,"N")</f>
        <v>0</v>
      </c>
      <c r="AF12" s="15">
        <f>COUNTBLANK(B12:AC12)</f>
        <v>8</v>
      </c>
      <c r="AG12" s="15">
        <f>COUNTIF(B12:AC12,"교")+COUNTIF(B12:AC12,"출")</f>
        <v>0</v>
      </c>
      <c r="AH12" s="15">
        <f>COUNTIF(B12:AC12,"연")</f>
        <v>0</v>
      </c>
      <c r="AI12" s="15">
        <f>COUNTIF(B12:AC12,"반")</f>
        <v>0</v>
      </c>
      <c r="AJ12" s="15">
        <f>COUNTIF(B12:AC12,"병")+COUNTIF(B12:AC12,"청")+COUNTIF(B12:AC12,"휴")+COUNTIF(B12:AC12,"공")+COUNTIF(B12:AC12,"보")</f>
        <v>0</v>
      </c>
      <c r="AK12" s="42">
        <f t="shared" si="0"/>
        <v>28</v>
      </c>
      <c r="AL12" s="84"/>
      <c r="AM12" s="84"/>
      <c r="AN12" s="113"/>
      <c r="AO12" s="47">
        <v>11</v>
      </c>
      <c r="AP12" s="148">
        <f t="shared" si="1"/>
        <v>8</v>
      </c>
      <c r="AQ12" s="53">
        <v>2</v>
      </c>
      <c r="AR12" s="1">
        <f t="shared" si="2"/>
        <v>21</v>
      </c>
      <c r="AT12" s="1">
        <v>121</v>
      </c>
    </row>
    <row r="13" spans="1:46" ht="13.5" customHeight="1" thickBot="1" x14ac:dyDescent="0.35">
      <c r="A13" s="17" t="s">
        <v>32</v>
      </c>
      <c r="B13" s="155" t="s">
        <v>53</v>
      </c>
      <c r="C13" s="156" t="s">
        <v>61</v>
      </c>
      <c r="D13" s="30"/>
      <c r="E13" s="30" t="s">
        <v>61</v>
      </c>
      <c r="F13" s="30"/>
      <c r="G13" s="30" t="s">
        <v>53</v>
      </c>
      <c r="H13" s="30" t="s">
        <v>61</v>
      </c>
      <c r="I13" s="156" t="s">
        <v>61</v>
      </c>
      <c r="J13" s="156"/>
      <c r="K13" s="30" t="s">
        <v>53</v>
      </c>
      <c r="L13" s="30" t="s">
        <v>61</v>
      </c>
      <c r="M13" s="30"/>
      <c r="N13" s="30" t="s">
        <v>61</v>
      </c>
      <c r="O13" s="30"/>
      <c r="P13" s="156" t="s">
        <v>53</v>
      </c>
      <c r="Q13" s="156" t="s">
        <v>61</v>
      </c>
      <c r="R13" s="30" t="s">
        <v>61</v>
      </c>
      <c r="S13" s="30"/>
      <c r="T13" s="30" t="s">
        <v>61</v>
      </c>
      <c r="U13" s="30"/>
      <c r="V13" s="30" t="s">
        <v>61</v>
      </c>
      <c r="W13" s="156" t="s">
        <v>53</v>
      </c>
      <c r="X13" s="156" t="s">
        <v>61</v>
      </c>
      <c r="Y13" s="30"/>
      <c r="Z13" s="30" t="s">
        <v>61</v>
      </c>
      <c r="AA13" s="30" t="s">
        <v>53</v>
      </c>
      <c r="AB13" s="30" t="s">
        <v>61</v>
      </c>
      <c r="AC13" s="30"/>
      <c r="AD13" s="74">
        <f>COUNTIF(B13:AC13,"D")+COUNTIF(B13:AC13,"D1")</f>
        <v>19</v>
      </c>
      <c r="AE13" s="15">
        <f>COUNTIF(B13:AC13,"N")</f>
        <v>0</v>
      </c>
      <c r="AF13" s="15">
        <f>COUNTBLANK(B13:AC13)</f>
        <v>9</v>
      </c>
      <c r="AG13" s="15">
        <f>COUNTIF(B13:AC13,"교")+COUNTIF(B13:AC13,"출")</f>
        <v>0</v>
      </c>
      <c r="AH13" s="15">
        <f>COUNTIF(B13:AC13,"연")</f>
        <v>0</v>
      </c>
      <c r="AI13" s="15">
        <f>COUNTIF(B13:AC13,"반")</f>
        <v>0</v>
      </c>
      <c r="AJ13" s="15">
        <f>COUNTIF(B13:AC13,"병")+COUNTIF(B13:AC13,"청")+COUNTIF(B13:AC13,"휴")+COUNTIF(B13:AC13,"공")+COUNTIF(B13:AC13,"보")</f>
        <v>0</v>
      </c>
      <c r="AK13" s="42">
        <f t="shared" si="0"/>
        <v>28</v>
      </c>
      <c r="AL13" s="84"/>
      <c r="AM13" s="84"/>
      <c r="AN13" s="113"/>
      <c r="AO13" s="47">
        <v>10</v>
      </c>
      <c r="AP13" s="148">
        <f t="shared" si="1"/>
        <v>9</v>
      </c>
      <c r="AQ13" s="53">
        <v>3</v>
      </c>
      <c r="AR13" s="1">
        <f t="shared" si="2"/>
        <v>22</v>
      </c>
      <c r="AT13" s="1">
        <v>121</v>
      </c>
    </row>
    <row r="14" spans="1:46" ht="13.5" customHeight="1" thickBot="1" x14ac:dyDescent="0.35">
      <c r="A14" s="41" t="s">
        <v>15</v>
      </c>
      <c r="B14" s="151"/>
      <c r="C14" s="152"/>
      <c r="D14" s="72" t="s">
        <v>53</v>
      </c>
      <c r="E14" s="72" t="s">
        <v>53</v>
      </c>
      <c r="F14" s="72" t="s">
        <v>53</v>
      </c>
      <c r="G14" s="72" t="s">
        <v>66</v>
      </c>
      <c r="H14" s="72" t="s">
        <v>81</v>
      </c>
      <c r="I14" s="152"/>
      <c r="J14" s="152"/>
      <c r="K14" s="72" t="s">
        <v>53</v>
      </c>
      <c r="L14" s="72" t="s">
        <v>53</v>
      </c>
      <c r="M14" s="72" t="s">
        <v>53</v>
      </c>
      <c r="N14" s="72" t="s">
        <v>53</v>
      </c>
      <c r="O14" s="72" t="s">
        <v>53</v>
      </c>
      <c r="P14" s="152"/>
      <c r="Q14" s="152"/>
      <c r="R14" s="72" t="s">
        <v>53</v>
      </c>
      <c r="S14" s="72" t="s">
        <v>53</v>
      </c>
      <c r="T14" s="72" t="s">
        <v>53</v>
      </c>
      <c r="U14" s="72" t="s">
        <v>53</v>
      </c>
      <c r="V14" s="72" t="s">
        <v>53</v>
      </c>
      <c r="W14" s="152"/>
      <c r="X14" s="152"/>
      <c r="Y14" s="72" t="s">
        <v>53</v>
      </c>
      <c r="Z14" s="72" t="s">
        <v>53</v>
      </c>
      <c r="AA14" s="72" t="s">
        <v>53</v>
      </c>
      <c r="AB14" s="72" t="s">
        <v>53</v>
      </c>
      <c r="AC14" s="72" t="s">
        <v>53</v>
      </c>
      <c r="AD14" s="75">
        <f>COUNTIF(B14:AC14,"D")+COUNTIF(B14:AC14,"D1")</f>
        <v>20</v>
      </c>
      <c r="AE14" s="90">
        <f>COUNTIF(B14:AC14,"N")</f>
        <v>0</v>
      </c>
      <c r="AF14" s="90">
        <f>COUNTBLANK(B14:AC14)</f>
        <v>8</v>
      </c>
      <c r="AG14" s="90">
        <f>COUNTIF(B14:AC14,"교")+COUNTIF(B14:AC14,"출")</f>
        <v>0</v>
      </c>
      <c r="AH14" s="90">
        <f>COUNTIF(B14:AC14,"연")</f>
        <v>0</v>
      </c>
      <c r="AI14" s="90">
        <f>COUNTIF(B14:AC14,"반")</f>
        <v>0</v>
      </c>
      <c r="AJ14" s="90">
        <f>COUNTIF(B14:AC14,"병")+COUNTIF(B14:AC14,"청")+COUNTIF(B14:AC14,"휴")+COUNTIF(B14:AC14,"공")+COUNTIF(B14:AC14,"보")</f>
        <v>0</v>
      </c>
      <c r="AK14" s="92">
        <f t="shared" si="0"/>
        <v>28</v>
      </c>
      <c r="AL14" s="84"/>
      <c r="AM14" s="84"/>
      <c r="AN14" s="113"/>
      <c r="AO14" s="47">
        <v>13</v>
      </c>
      <c r="AP14" s="148">
        <f t="shared" si="1"/>
        <v>8</v>
      </c>
      <c r="AQ14" s="62"/>
      <c r="AR14" s="1">
        <f t="shared" si="2"/>
        <v>21</v>
      </c>
      <c r="AT14" s="1">
        <v>121</v>
      </c>
    </row>
    <row r="15" spans="1:46" ht="13.5" customHeight="1" thickBot="1" x14ac:dyDescent="0.35">
      <c r="A15" s="116" t="s">
        <v>28</v>
      </c>
      <c r="B15" s="153"/>
      <c r="C15" s="154" t="s">
        <v>53</v>
      </c>
      <c r="D15" s="32" t="s">
        <v>53</v>
      </c>
      <c r="E15" s="32"/>
      <c r="F15" s="32" t="s">
        <v>53</v>
      </c>
      <c r="G15" s="32" t="s">
        <v>26</v>
      </c>
      <c r="H15" s="32" t="s">
        <v>26</v>
      </c>
      <c r="I15" s="154" t="s">
        <v>26</v>
      </c>
      <c r="J15" s="154"/>
      <c r="K15" s="32" t="s">
        <v>60</v>
      </c>
      <c r="L15" s="32" t="s">
        <v>60</v>
      </c>
      <c r="M15" s="32"/>
      <c r="N15" s="32" t="s">
        <v>60</v>
      </c>
      <c r="O15" s="32"/>
      <c r="P15" s="154" t="s">
        <v>53</v>
      </c>
      <c r="Q15" s="154"/>
      <c r="R15" s="32" t="s">
        <v>53</v>
      </c>
      <c r="S15" s="32" t="s">
        <v>60</v>
      </c>
      <c r="T15" s="32" t="s">
        <v>60</v>
      </c>
      <c r="U15" s="32" t="s">
        <v>61</v>
      </c>
      <c r="V15" s="32"/>
      <c r="W15" s="154"/>
      <c r="X15" s="154" t="s">
        <v>26</v>
      </c>
      <c r="Y15" s="32" t="s">
        <v>26</v>
      </c>
      <c r="Z15" s="32" t="s">
        <v>26</v>
      </c>
      <c r="AA15" s="32"/>
      <c r="AB15" s="32"/>
      <c r="AC15" s="78" t="s">
        <v>66</v>
      </c>
      <c r="AD15" s="49">
        <f>COUNTIF(B15:AC15,"D")+COUNTIF(B15:AC15,"D1")+COUNTIF(B15:AC15,"D2")</f>
        <v>12</v>
      </c>
      <c r="AE15" s="89">
        <f>COUNTIF(B15:AC15,"N")</f>
        <v>6</v>
      </c>
      <c r="AF15" s="89">
        <f>COUNTBLANK(B15:AC15)</f>
        <v>10</v>
      </c>
      <c r="AG15" s="89">
        <f>COUNTIF(B15:AC15,"교")+COUNTIF(B15:AC15,"출")</f>
        <v>0</v>
      </c>
      <c r="AH15" s="89">
        <f>COUNTIF(B15:AC15,"연")</f>
        <v>0</v>
      </c>
      <c r="AI15" s="89">
        <f>COUNTIF(B15:AC15,"반")</f>
        <v>0</v>
      </c>
      <c r="AJ15" s="89">
        <f>COUNTIF(B15:AC15,"병")+COUNTIF(B15:AC15,"청")+COUNTIF(B15:AC15,"휴")+COUNTIF(B15:AC15,"공")+COUNTIF(B15:AC15,"보")</f>
        <v>0</v>
      </c>
      <c r="AK15" s="91">
        <f t="shared" si="0"/>
        <v>28</v>
      </c>
      <c r="AL15" s="84"/>
      <c r="AM15" s="84"/>
      <c r="AN15" s="113"/>
      <c r="AO15" s="47">
        <v>11</v>
      </c>
      <c r="AP15" s="148">
        <f t="shared" si="1"/>
        <v>10</v>
      </c>
      <c r="AQ15" s="63">
        <v>2</v>
      </c>
      <c r="AR15" s="1">
        <f t="shared" si="2"/>
        <v>23</v>
      </c>
      <c r="AT15" s="1">
        <v>121</v>
      </c>
    </row>
    <row r="16" spans="1:46" ht="13.5" customHeight="1" thickBot="1" x14ac:dyDescent="0.35">
      <c r="A16" s="17" t="s">
        <v>13</v>
      </c>
      <c r="B16" s="155"/>
      <c r="C16" s="156" t="s">
        <v>60</v>
      </c>
      <c r="D16" s="30" t="s">
        <v>61</v>
      </c>
      <c r="E16" s="30"/>
      <c r="F16" s="30" t="s">
        <v>60</v>
      </c>
      <c r="G16" s="30" t="s">
        <v>26</v>
      </c>
      <c r="H16" s="30" t="s">
        <v>26</v>
      </c>
      <c r="I16" s="156"/>
      <c r="J16" s="156"/>
      <c r="K16" s="30" t="s">
        <v>53</v>
      </c>
      <c r="L16" s="30"/>
      <c r="M16" s="30" t="s">
        <v>53</v>
      </c>
      <c r="N16" s="30" t="s">
        <v>26</v>
      </c>
      <c r="O16" s="30" t="s">
        <v>26</v>
      </c>
      <c r="P16" s="156"/>
      <c r="Q16" s="156" t="s">
        <v>53</v>
      </c>
      <c r="R16" s="30" t="s">
        <v>60</v>
      </c>
      <c r="S16" s="30"/>
      <c r="T16" s="30" t="s">
        <v>60</v>
      </c>
      <c r="U16" s="30" t="s">
        <v>26</v>
      </c>
      <c r="V16" s="30" t="s">
        <v>26</v>
      </c>
      <c r="W16" s="156"/>
      <c r="X16" s="156" t="s">
        <v>60</v>
      </c>
      <c r="Y16" s="30" t="s">
        <v>61</v>
      </c>
      <c r="Z16" s="30"/>
      <c r="AA16" s="30" t="s">
        <v>53</v>
      </c>
      <c r="AB16" s="30"/>
      <c r="AC16" s="79" t="s">
        <v>53</v>
      </c>
      <c r="AD16" s="50">
        <f>COUNTIF(B16:AC16,"D")+COUNTIF(B16:AC16,"D1")+COUNTIF(B16:AC16,"D2")</f>
        <v>12</v>
      </c>
      <c r="AE16" s="15">
        <f>COUNTIF(B16:AC16,"N")</f>
        <v>6</v>
      </c>
      <c r="AF16" s="15">
        <f>COUNTBLANK(B16:AC16)</f>
        <v>10</v>
      </c>
      <c r="AG16" s="15">
        <f>COUNTIF(B16:AC16,"교")+COUNTIF(B16:AC16,"출")</f>
        <v>0</v>
      </c>
      <c r="AH16" s="15">
        <f>COUNTIF(B16:AC16,"연")</f>
        <v>0</v>
      </c>
      <c r="AI16" s="15">
        <f>COUNTIF(B16:AC16,"반")</f>
        <v>0</v>
      </c>
      <c r="AJ16" s="15">
        <f>COUNTIF(B16:AC16,"병")+COUNTIF(B16:AC16,"청")+COUNTIF(B16:AC16,"휴")+COUNTIF(B16:AC16,"공")+COUNTIF(B16:AC16,"보")</f>
        <v>0</v>
      </c>
      <c r="AK16" s="42">
        <f t="shared" si="0"/>
        <v>28</v>
      </c>
      <c r="AL16" s="84"/>
      <c r="AM16" s="84"/>
      <c r="AN16" s="113"/>
      <c r="AO16" s="47">
        <v>10</v>
      </c>
      <c r="AP16" s="148">
        <f t="shared" si="1"/>
        <v>10</v>
      </c>
      <c r="AQ16" s="54">
        <v>2</v>
      </c>
      <c r="AR16" s="1">
        <f t="shared" si="2"/>
        <v>22</v>
      </c>
      <c r="AT16" s="93">
        <v>122</v>
      </c>
    </row>
    <row r="17" spans="1:46" ht="13.5" customHeight="1" thickBot="1" x14ac:dyDescent="0.35">
      <c r="A17" s="17" t="s">
        <v>2</v>
      </c>
      <c r="B17" s="155" t="s">
        <v>60</v>
      </c>
      <c r="C17" s="156"/>
      <c r="D17" s="30" t="s">
        <v>53</v>
      </c>
      <c r="E17" s="30" t="s">
        <v>60</v>
      </c>
      <c r="F17" s="30" t="s">
        <v>60</v>
      </c>
      <c r="G17" s="30" t="s">
        <v>61</v>
      </c>
      <c r="H17" s="30"/>
      <c r="I17" s="156"/>
      <c r="J17" s="156" t="s">
        <v>60</v>
      </c>
      <c r="K17" s="30" t="s">
        <v>26</v>
      </c>
      <c r="L17" s="30" t="s">
        <v>26</v>
      </c>
      <c r="M17" s="30" t="s">
        <v>26</v>
      </c>
      <c r="N17" s="30"/>
      <c r="O17" s="30" t="s">
        <v>53</v>
      </c>
      <c r="P17" s="156"/>
      <c r="Q17" s="156" t="s">
        <v>60</v>
      </c>
      <c r="R17" s="30" t="s">
        <v>53</v>
      </c>
      <c r="S17" s="30" t="s">
        <v>53</v>
      </c>
      <c r="T17" s="30" t="s">
        <v>61</v>
      </c>
      <c r="U17" s="30"/>
      <c r="V17" s="30" t="s">
        <v>53</v>
      </c>
      <c r="W17" s="156"/>
      <c r="X17" s="156" t="s">
        <v>60</v>
      </c>
      <c r="Y17" s="30" t="s">
        <v>26</v>
      </c>
      <c r="Z17" s="30" t="s">
        <v>26</v>
      </c>
      <c r="AA17" s="30" t="s">
        <v>26</v>
      </c>
      <c r="AB17" s="30"/>
      <c r="AC17" s="79" t="s">
        <v>60</v>
      </c>
      <c r="AD17" s="50">
        <f>COUNTIF(B17:AC17,"D")+COUNTIF(B17:AC17,"D1")+COUNTIF(B17:AC17,"D2")</f>
        <v>14</v>
      </c>
      <c r="AE17" s="15">
        <f>COUNTIF(B17:AC17,"N")</f>
        <v>6</v>
      </c>
      <c r="AF17" s="15">
        <f>COUNTBLANK(B17:AC17)</f>
        <v>8</v>
      </c>
      <c r="AG17" s="15">
        <f>COUNTIF(B17:AC17,"교")+COUNTIF(B17:AC17,"출")</f>
        <v>0</v>
      </c>
      <c r="AH17" s="15">
        <f>COUNTIF(B17:AC17,"연")</f>
        <v>0</v>
      </c>
      <c r="AI17" s="15">
        <f>COUNTIF(B17:AC17,"반")</f>
        <v>0</v>
      </c>
      <c r="AJ17" s="15">
        <f>COUNTIF(B17:AC17,"병")+COUNTIF(B17:AC17,"청")+COUNTIF(B17:AC17,"휴")+COUNTIF(B17:AC17,"공")+COUNTIF(B17:AC17,"보")</f>
        <v>0</v>
      </c>
      <c r="AK17" s="42">
        <f t="shared" si="0"/>
        <v>28</v>
      </c>
      <c r="AL17" s="84"/>
      <c r="AM17" s="84"/>
      <c r="AN17" s="113"/>
      <c r="AO17" s="47">
        <v>12</v>
      </c>
      <c r="AP17" s="148">
        <f t="shared" si="1"/>
        <v>8</v>
      </c>
      <c r="AQ17" s="54">
        <v>2</v>
      </c>
      <c r="AR17" s="1">
        <f t="shared" si="2"/>
        <v>22</v>
      </c>
      <c r="AT17" s="1">
        <v>121</v>
      </c>
    </row>
    <row r="18" spans="1:46" ht="13.5" customHeight="1" thickBot="1" x14ac:dyDescent="0.35">
      <c r="A18" s="77" t="s">
        <v>22</v>
      </c>
      <c r="B18" s="155"/>
      <c r="C18" s="156"/>
      <c r="D18" s="30" t="s">
        <v>53</v>
      </c>
      <c r="E18" s="30" t="s">
        <v>26</v>
      </c>
      <c r="F18" s="30" t="s">
        <v>26</v>
      </c>
      <c r="G18" s="30"/>
      <c r="H18" s="30"/>
      <c r="I18" s="156" t="s">
        <v>60</v>
      </c>
      <c r="J18" s="156" t="s">
        <v>60</v>
      </c>
      <c r="K18" s="30" t="s">
        <v>26</v>
      </c>
      <c r="L18" s="30" t="s">
        <v>26</v>
      </c>
      <c r="M18" s="30"/>
      <c r="N18" s="30" t="s">
        <v>53</v>
      </c>
      <c r="O18" s="30" t="s">
        <v>61</v>
      </c>
      <c r="P18" s="156"/>
      <c r="Q18" s="156" t="s">
        <v>60</v>
      </c>
      <c r="R18" s="30" t="s">
        <v>53</v>
      </c>
      <c r="S18" s="30"/>
      <c r="T18" s="30"/>
      <c r="U18" s="30" t="s">
        <v>60</v>
      </c>
      <c r="V18" s="30" t="s">
        <v>53</v>
      </c>
      <c r="W18" s="156" t="s">
        <v>53</v>
      </c>
      <c r="X18" s="156" t="s">
        <v>53</v>
      </c>
      <c r="Y18" s="30"/>
      <c r="Z18" s="30" t="s">
        <v>60</v>
      </c>
      <c r="AA18" s="30" t="s">
        <v>60</v>
      </c>
      <c r="AB18" s="30" t="s">
        <v>26</v>
      </c>
      <c r="AC18" s="79" t="s">
        <v>26</v>
      </c>
      <c r="AD18" s="50">
        <f>COUNTIF(B18:AC18,"D")+COUNTIF(B18:AC18,"D1")+COUNTIF(B18:AC18,"D2")</f>
        <v>13</v>
      </c>
      <c r="AE18" s="15">
        <f>COUNTIF(B18:AC18,"N")</f>
        <v>6</v>
      </c>
      <c r="AF18" s="15">
        <f>COUNTBLANK(B18:AC18)</f>
        <v>9</v>
      </c>
      <c r="AG18" s="15">
        <f>COUNTIF(B18:AC18,"교")+COUNTIF(B18:AC18,"출")</f>
        <v>0</v>
      </c>
      <c r="AH18" s="15">
        <f>COUNTIF(B18:AC18,"연")</f>
        <v>0</v>
      </c>
      <c r="AI18" s="15">
        <f>COUNTIF(B18:AC18,"반")</f>
        <v>0</v>
      </c>
      <c r="AJ18" s="15">
        <f>COUNTIF(B18:AC18,"병")+COUNTIF(B18:AC18,"청")+COUNTIF(B18:AC18,"휴")+COUNTIF(B18:AC18,"공")+COUNTIF(B18:AC18,"보")</f>
        <v>0</v>
      </c>
      <c r="AK18" s="42">
        <f t="shared" si="0"/>
        <v>28</v>
      </c>
      <c r="AL18" s="84"/>
      <c r="AM18" s="84"/>
      <c r="AN18" s="113"/>
      <c r="AO18" s="47">
        <v>10</v>
      </c>
      <c r="AP18" s="148">
        <f t="shared" si="1"/>
        <v>9</v>
      </c>
      <c r="AQ18" s="54">
        <v>2</v>
      </c>
      <c r="AR18" s="1">
        <f t="shared" si="2"/>
        <v>21</v>
      </c>
      <c r="AT18" s="93">
        <v>122</v>
      </c>
    </row>
    <row r="19" spans="1:46" ht="13.5" customHeight="1" thickBot="1" x14ac:dyDescent="0.35">
      <c r="A19" s="117" t="s">
        <v>20</v>
      </c>
      <c r="B19" s="157" t="s">
        <v>60</v>
      </c>
      <c r="C19" s="158"/>
      <c r="D19" s="29"/>
      <c r="E19" s="29" t="s">
        <v>82</v>
      </c>
      <c r="F19" s="29" t="s">
        <v>53</v>
      </c>
      <c r="G19" s="29" t="s">
        <v>60</v>
      </c>
      <c r="H19" s="29"/>
      <c r="I19" s="158" t="s">
        <v>60</v>
      </c>
      <c r="J19" s="158" t="s">
        <v>53</v>
      </c>
      <c r="K19" s="29" t="s">
        <v>61</v>
      </c>
      <c r="L19" s="29"/>
      <c r="M19" s="29"/>
      <c r="N19" s="29" t="s">
        <v>53</v>
      </c>
      <c r="O19" s="29" t="s">
        <v>26</v>
      </c>
      <c r="P19" s="158" t="s">
        <v>26</v>
      </c>
      <c r="Q19" s="158" t="s">
        <v>26</v>
      </c>
      <c r="R19" s="29"/>
      <c r="S19" s="29" t="s">
        <v>53</v>
      </c>
      <c r="T19" s="29" t="s">
        <v>26</v>
      </c>
      <c r="U19" s="29" t="s">
        <v>26</v>
      </c>
      <c r="V19" s="29"/>
      <c r="W19" s="158" t="s">
        <v>60</v>
      </c>
      <c r="X19" s="158" t="s">
        <v>53</v>
      </c>
      <c r="Y19" s="29"/>
      <c r="Z19" s="29" t="s">
        <v>26</v>
      </c>
      <c r="AA19" s="29"/>
      <c r="AB19" s="29" t="s">
        <v>60</v>
      </c>
      <c r="AC19" s="80" t="s">
        <v>60</v>
      </c>
      <c r="AD19" s="3">
        <f>COUNTIF(B19:AC19,"D")+COUNTIF(B19:AC19,"D1")+COUNTIF(B19:AC19,"D2")</f>
        <v>13</v>
      </c>
      <c r="AE19" s="90">
        <f>COUNTIF(B19:AC19,"N")</f>
        <v>6</v>
      </c>
      <c r="AF19" s="90">
        <f>COUNTBLANK(B19:AC19)</f>
        <v>9</v>
      </c>
      <c r="AG19" s="90">
        <f>COUNTIF(B19:AC19,"교")+COUNTIF(B19:AC19,"출")</f>
        <v>0</v>
      </c>
      <c r="AH19" s="90">
        <f>COUNTIF(B19:AC19,"연")</f>
        <v>0</v>
      </c>
      <c r="AI19" s="90">
        <f>COUNTIF(B19:AC19,"반")</f>
        <v>0</v>
      </c>
      <c r="AJ19" s="90">
        <f>COUNTIF(B19:AC19,"병")+COUNTIF(B19:AC19,"청")+COUNTIF(B19:AC19,"휴")+COUNTIF(B19:AC19,"공")+COUNTIF(B19:AC19,"보")</f>
        <v>0</v>
      </c>
      <c r="AK19" s="92">
        <f t="shared" si="0"/>
        <v>28</v>
      </c>
      <c r="AL19" s="84"/>
      <c r="AM19" s="84"/>
      <c r="AN19" s="113"/>
      <c r="AO19" s="47">
        <v>12</v>
      </c>
      <c r="AP19" s="148">
        <f t="shared" si="1"/>
        <v>9</v>
      </c>
      <c r="AQ19" s="55">
        <v>2</v>
      </c>
      <c r="AR19" s="1">
        <f t="shared" si="2"/>
        <v>23</v>
      </c>
      <c r="AT19" s="1">
        <v>121</v>
      </c>
    </row>
    <row r="20" spans="1:46" ht="13.5" customHeight="1" thickBot="1" x14ac:dyDescent="0.35">
      <c r="A20" s="87" t="s">
        <v>17</v>
      </c>
      <c r="B20" s="153"/>
      <c r="C20" s="154" t="s">
        <v>53</v>
      </c>
      <c r="D20" s="32" t="s">
        <v>60</v>
      </c>
      <c r="E20" s="32" t="s">
        <v>26</v>
      </c>
      <c r="F20" s="32" t="s">
        <v>26</v>
      </c>
      <c r="G20" s="32"/>
      <c r="H20" s="32"/>
      <c r="I20" s="154"/>
      <c r="J20" s="154" t="s">
        <v>53</v>
      </c>
      <c r="K20" s="32"/>
      <c r="L20" s="32"/>
      <c r="M20" s="32" t="s">
        <v>61</v>
      </c>
      <c r="N20" s="32" t="s">
        <v>60</v>
      </c>
      <c r="O20" s="32" t="s">
        <v>53</v>
      </c>
      <c r="P20" s="154" t="s">
        <v>26</v>
      </c>
      <c r="Q20" s="154" t="s">
        <v>26</v>
      </c>
      <c r="R20" s="32"/>
      <c r="S20" s="32" t="s">
        <v>60</v>
      </c>
      <c r="T20" s="32" t="s">
        <v>60</v>
      </c>
      <c r="U20" s="32" t="s">
        <v>53</v>
      </c>
      <c r="V20" s="32" t="s">
        <v>26</v>
      </c>
      <c r="W20" s="154" t="s">
        <v>26</v>
      </c>
      <c r="X20" s="154"/>
      <c r="Y20" s="32" t="s">
        <v>53</v>
      </c>
      <c r="Z20" s="32" t="s">
        <v>53</v>
      </c>
      <c r="AA20" s="32" t="s">
        <v>61</v>
      </c>
      <c r="AB20" s="32"/>
      <c r="AC20" s="78"/>
      <c r="AD20" s="49">
        <f>COUNTIF(B20:AC20,"D")+COUNTIF(B20:AC20,"D1")+COUNTIF(B20:AC20,"D2")</f>
        <v>12</v>
      </c>
      <c r="AE20" s="89">
        <f>COUNTIF(B20:AC20,"N")</f>
        <v>6</v>
      </c>
      <c r="AF20" s="89">
        <f>COUNTBLANK(B20:AC20)</f>
        <v>10</v>
      </c>
      <c r="AG20" s="89">
        <f>COUNTIF(B20:AC20,"교")+COUNTIF(B20:AC20,"출")</f>
        <v>0</v>
      </c>
      <c r="AH20" s="89">
        <f>COUNTIF(B20:AC20,"연")</f>
        <v>0</v>
      </c>
      <c r="AI20" s="89">
        <f>COUNTIF(B20:AC20,"반")</f>
        <v>0</v>
      </c>
      <c r="AJ20" s="89">
        <f>COUNTIF(B20:AC20,"병")+COUNTIF(B20:AC20,"청")+COUNTIF(B20:AC20,"휴")+COUNTIF(B20:AC20,"공")+COUNTIF(B20:AC20,"보")</f>
        <v>0</v>
      </c>
      <c r="AK20" s="91">
        <f t="shared" si="0"/>
        <v>28</v>
      </c>
      <c r="AL20" s="84"/>
      <c r="AM20" s="84"/>
      <c r="AN20" s="113"/>
      <c r="AO20" s="47">
        <v>11</v>
      </c>
      <c r="AP20" s="148">
        <f t="shared" si="1"/>
        <v>10</v>
      </c>
      <c r="AQ20" s="63">
        <v>1</v>
      </c>
      <c r="AR20" s="1">
        <f t="shared" si="2"/>
        <v>22</v>
      </c>
      <c r="AS20" s="96"/>
      <c r="AT20" s="96">
        <v>122</v>
      </c>
    </row>
    <row r="21" spans="1:46" ht="13.5" customHeight="1" thickBot="1" x14ac:dyDescent="0.35">
      <c r="A21" s="17" t="s">
        <v>40</v>
      </c>
      <c r="B21" s="155" t="s">
        <v>26</v>
      </c>
      <c r="C21" s="156"/>
      <c r="D21" s="30"/>
      <c r="E21" s="30" t="s">
        <v>53</v>
      </c>
      <c r="F21" s="30"/>
      <c r="G21" s="30" t="s">
        <v>60</v>
      </c>
      <c r="H21" s="30" t="s">
        <v>60</v>
      </c>
      <c r="I21" s="156" t="s">
        <v>53</v>
      </c>
      <c r="J21" s="156"/>
      <c r="K21" s="30" t="s">
        <v>60</v>
      </c>
      <c r="L21" s="30" t="s">
        <v>61</v>
      </c>
      <c r="M21" s="30" t="s">
        <v>53</v>
      </c>
      <c r="N21" s="30" t="s">
        <v>60</v>
      </c>
      <c r="O21" s="30"/>
      <c r="P21" s="156" t="s">
        <v>26</v>
      </c>
      <c r="Q21" s="156"/>
      <c r="R21" s="30" t="s">
        <v>26</v>
      </c>
      <c r="S21" s="30" t="s">
        <v>26</v>
      </c>
      <c r="T21" s="30"/>
      <c r="U21" s="30" t="s">
        <v>53</v>
      </c>
      <c r="V21" s="30"/>
      <c r="W21" s="156" t="s">
        <v>53</v>
      </c>
      <c r="X21" s="156" t="s">
        <v>26</v>
      </c>
      <c r="Y21" s="30" t="s">
        <v>26</v>
      </c>
      <c r="Z21" s="30"/>
      <c r="AA21" s="30"/>
      <c r="AB21" s="30" t="s">
        <v>60</v>
      </c>
      <c r="AC21" s="79" t="s">
        <v>60</v>
      </c>
      <c r="AD21" s="50">
        <f>COUNTIF(B21:AC21,"D")+COUNTIF(B21:AC21,"D1")+COUNTIF(B21:AC21,"D2")</f>
        <v>12</v>
      </c>
      <c r="AE21" s="15">
        <f>COUNTIF(B21:AC21,"N")</f>
        <v>6</v>
      </c>
      <c r="AF21" s="15">
        <f>COUNTBLANK(B21:AC21)</f>
        <v>10</v>
      </c>
      <c r="AG21" s="15">
        <f>COUNTIF(B21:AC21,"교")+COUNTIF(B21:AC21,"출")</f>
        <v>0</v>
      </c>
      <c r="AH21" s="15">
        <f>COUNTIF(B21:AC21,"연")</f>
        <v>0</v>
      </c>
      <c r="AI21" s="15">
        <f>COUNTIF(B21:AC21,"반")</f>
        <v>0</v>
      </c>
      <c r="AJ21" s="15">
        <f>COUNTIF(B21:AC21,"병")+COUNTIF(B21:AC21,"청")+COUNTIF(B21:AC21,"휴")+COUNTIF(B21:AC21,"공")+COUNTIF(B21:AC21,"보")</f>
        <v>0</v>
      </c>
      <c r="AK21" s="42">
        <f t="shared" si="0"/>
        <v>28</v>
      </c>
      <c r="AL21" s="84"/>
      <c r="AM21" s="84"/>
      <c r="AN21" s="113"/>
      <c r="AO21" s="47">
        <v>11</v>
      </c>
      <c r="AP21" s="148">
        <f t="shared" si="1"/>
        <v>10</v>
      </c>
      <c r="AQ21" s="54">
        <v>2</v>
      </c>
      <c r="AR21" s="1">
        <f t="shared" si="2"/>
        <v>23</v>
      </c>
      <c r="AT21" s="1">
        <v>121</v>
      </c>
    </row>
    <row r="22" spans="1:46" ht="13.5" customHeight="1" thickBot="1" x14ac:dyDescent="0.35">
      <c r="A22" s="17" t="s">
        <v>6</v>
      </c>
      <c r="B22" s="155" t="s">
        <v>53</v>
      </c>
      <c r="C22" s="156" t="s">
        <v>60</v>
      </c>
      <c r="D22" s="30" t="s">
        <v>26</v>
      </c>
      <c r="E22" s="30"/>
      <c r="F22" s="30"/>
      <c r="G22" s="30" t="s">
        <v>53</v>
      </c>
      <c r="H22" s="30" t="s">
        <v>61</v>
      </c>
      <c r="I22" s="156" t="s">
        <v>26</v>
      </c>
      <c r="J22" s="156"/>
      <c r="K22" s="30" t="s">
        <v>53</v>
      </c>
      <c r="L22" s="30" t="s">
        <v>53</v>
      </c>
      <c r="M22" s="30" t="s">
        <v>26</v>
      </c>
      <c r="N22" s="30"/>
      <c r="O22" s="30"/>
      <c r="P22" s="156" t="s">
        <v>60</v>
      </c>
      <c r="Q22" s="156" t="s">
        <v>53</v>
      </c>
      <c r="R22" s="30" t="s">
        <v>61</v>
      </c>
      <c r="S22" s="30" t="s">
        <v>53</v>
      </c>
      <c r="T22" s="30" t="s">
        <v>26</v>
      </c>
      <c r="U22" s="30"/>
      <c r="V22" s="30" t="s">
        <v>60</v>
      </c>
      <c r="W22" s="156" t="s">
        <v>26</v>
      </c>
      <c r="X22" s="156"/>
      <c r="Y22" s="30" t="s">
        <v>60</v>
      </c>
      <c r="Z22" s="30" t="s">
        <v>53</v>
      </c>
      <c r="AA22" s="30" t="s">
        <v>60</v>
      </c>
      <c r="AB22" s="30"/>
      <c r="AC22" s="79" t="s">
        <v>26</v>
      </c>
      <c r="AD22" s="50">
        <f>COUNTIF(B22:AC22,"D")+COUNTIF(B22:AC22,"D1")+COUNTIF(B22:AC22,"D2")</f>
        <v>14</v>
      </c>
      <c r="AE22" s="15">
        <f>COUNTIF(B22:AC22,"N")</f>
        <v>6</v>
      </c>
      <c r="AF22" s="15">
        <f>COUNTBLANK(B22:AC22)</f>
        <v>8</v>
      </c>
      <c r="AG22" s="15">
        <f>COUNTIF(B22:AC22,"교")+COUNTIF(B22:AC22,"출")</f>
        <v>0</v>
      </c>
      <c r="AH22" s="15">
        <f>COUNTIF(B22:AC22,"연")</f>
        <v>0</v>
      </c>
      <c r="AI22" s="15">
        <f>COUNTIF(B22:AC22,"반")</f>
        <v>0</v>
      </c>
      <c r="AJ22" s="15">
        <f>COUNTIF(B22:AC22,"병")+COUNTIF(B22:AC22,"청")+COUNTIF(B22:AC22,"휴")+COUNTIF(B22:AC22,"공")+COUNTIF(B22:AC22,"보")</f>
        <v>0</v>
      </c>
      <c r="AK22" s="42">
        <f>SUM(AD22:AJ22)</f>
        <v>28</v>
      </c>
      <c r="AL22" s="84"/>
      <c r="AM22" s="84"/>
      <c r="AN22" s="113"/>
      <c r="AO22" s="47">
        <v>12</v>
      </c>
      <c r="AP22" s="148">
        <f t="shared" si="1"/>
        <v>8</v>
      </c>
      <c r="AQ22" s="54">
        <v>2</v>
      </c>
      <c r="AR22" s="1">
        <f t="shared" si="2"/>
        <v>22</v>
      </c>
      <c r="AT22" s="1">
        <v>121</v>
      </c>
    </row>
    <row r="23" spans="1:46" ht="13.5" customHeight="1" thickBot="1" x14ac:dyDescent="0.35">
      <c r="A23" s="17" t="s">
        <v>39</v>
      </c>
      <c r="B23" s="155" t="s">
        <v>26</v>
      </c>
      <c r="C23" s="156" t="s">
        <v>26</v>
      </c>
      <c r="D23" s="30"/>
      <c r="E23" s="30" t="s">
        <v>61</v>
      </c>
      <c r="F23" s="30" t="s">
        <v>60</v>
      </c>
      <c r="G23" s="30" t="s">
        <v>53</v>
      </c>
      <c r="H23" s="30" t="s">
        <v>53</v>
      </c>
      <c r="I23" s="156"/>
      <c r="J23" s="156"/>
      <c r="K23" s="30" t="s">
        <v>53</v>
      </c>
      <c r="L23" s="30" t="s">
        <v>60</v>
      </c>
      <c r="M23" s="30" t="s">
        <v>60</v>
      </c>
      <c r="N23" s="30" t="s">
        <v>53</v>
      </c>
      <c r="O23" s="30" t="s">
        <v>60</v>
      </c>
      <c r="P23" s="156"/>
      <c r="Q23" s="156"/>
      <c r="R23" s="30" t="s">
        <v>26</v>
      </c>
      <c r="S23" s="30" t="s">
        <v>26</v>
      </c>
      <c r="T23" s="30"/>
      <c r="U23" s="30" t="s">
        <v>60</v>
      </c>
      <c r="V23" s="30" t="s">
        <v>61</v>
      </c>
      <c r="W23" s="156" t="s">
        <v>60</v>
      </c>
      <c r="X23" s="156"/>
      <c r="Y23" s="30" t="s">
        <v>53</v>
      </c>
      <c r="Z23" s="30" t="s">
        <v>53</v>
      </c>
      <c r="AA23" s="30" t="s">
        <v>26</v>
      </c>
      <c r="AB23" s="30" t="s">
        <v>26</v>
      </c>
      <c r="AC23" s="79"/>
      <c r="AD23" s="50">
        <f>COUNTIF(B23:AC23,"D")+COUNTIF(B23:AC23,"D1")+COUNTIF(B23:AC23,"D2")</f>
        <v>14</v>
      </c>
      <c r="AE23" s="15">
        <f>COUNTIF(B23:AC23,"N")</f>
        <v>6</v>
      </c>
      <c r="AF23" s="15">
        <f>COUNTBLANK(B23:AC23)</f>
        <v>8</v>
      </c>
      <c r="AG23" s="15">
        <f>COUNTIF(B23:AC23,"교")+COUNTIF(B23:AC23,"출")</f>
        <v>0</v>
      </c>
      <c r="AH23" s="15">
        <f>COUNTIF(B23:AC23,"연")</f>
        <v>0</v>
      </c>
      <c r="AI23" s="15">
        <f>COUNTIF(B23:AC23,"반")</f>
        <v>0</v>
      </c>
      <c r="AJ23" s="15">
        <f>COUNTIF(B23:AC23,"병")+COUNTIF(B23:AC23,"청")+COUNTIF(B23:AC23,"휴")+COUNTIF(B23:AC23,"공")+COUNTIF(B23:AC23,"보")</f>
        <v>0</v>
      </c>
      <c r="AK23" s="42">
        <f t="shared" si="0"/>
        <v>28</v>
      </c>
      <c r="AL23" s="84"/>
      <c r="AM23" s="84"/>
      <c r="AN23" s="113"/>
      <c r="AO23" s="47">
        <v>12</v>
      </c>
      <c r="AP23" s="148">
        <f t="shared" si="1"/>
        <v>8</v>
      </c>
      <c r="AQ23" s="54">
        <v>2</v>
      </c>
      <c r="AR23" s="1">
        <f t="shared" si="2"/>
        <v>22</v>
      </c>
      <c r="AT23" s="1">
        <v>121</v>
      </c>
    </row>
    <row r="24" spans="1:46" ht="13.5" customHeight="1" thickBot="1" x14ac:dyDescent="0.35">
      <c r="A24" s="17" t="s">
        <v>44</v>
      </c>
      <c r="B24" s="155" t="s">
        <v>65</v>
      </c>
      <c r="C24" s="156"/>
      <c r="D24" s="30" t="s">
        <v>60</v>
      </c>
      <c r="E24" s="30" t="s">
        <v>60</v>
      </c>
      <c r="F24" s="30" t="s">
        <v>53</v>
      </c>
      <c r="G24" s="30"/>
      <c r="H24" s="30"/>
      <c r="I24" s="156" t="s">
        <v>26</v>
      </c>
      <c r="J24" s="156" t="s">
        <v>26</v>
      </c>
      <c r="K24" s="30"/>
      <c r="L24" s="30" t="s">
        <v>60</v>
      </c>
      <c r="M24" s="30" t="s">
        <v>60</v>
      </c>
      <c r="N24" s="30" t="s">
        <v>26</v>
      </c>
      <c r="O24" s="30" t="s">
        <v>26</v>
      </c>
      <c r="P24" s="156"/>
      <c r="Q24" s="156" t="s">
        <v>53</v>
      </c>
      <c r="R24" s="30" t="s">
        <v>60</v>
      </c>
      <c r="S24" s="30" t="s">
        <v>61</v>
      </c>
      <c r="T24" s="30" t="s">
        <v>26</v>
      </c>
      <c r="U24" s="30" t="s">
        <v>26</v>
      </c>
      <c r="V24" s="30"/>
      <c r="W24" s="156" t="s">
        <v>53</v>
      </c>
      <c r="X24" s="156"/>
      <c r="Y24" s="30"/>
      <c r="Z24" s="30" t="s">
        <v>60</v>
      </c>
      <c r="AA24" s="30" t="s">
        <v>53</v>
      </c>
      <c r="AB24" s="30" t="s">
        <v>61</v>
      </c>
      <c r="AC24" s="79" t="s">
        <v>53</v>
      </c>
      <c r="AD24" s="50">
        <f>COUNTIF(B24:AC24,"D")+COUNTIF(B24:AC24,"D1")+COUNTIF(B24:AC24,"D2")</f>
        <v>14</v>
      </c>
      <c r="AE24" s="15">
        <f>COUNTIF(B24:AC24,"N")</f>
        <v>6</v>
      </c>
      <c r="AF24" s="15">
        <f>COUNTBLANK(B24:AC24)</f>
        <v>8</v>
      </c>
      <c r="AG24" s="15">
        <f>COUNTIF(B24:AC24,"교")+COUNTIF(B24:AC24,"출")</f>
        <v>0</v>
      </c>
      <c r="AH24" s="15">
        <f>COUNTIF(B24:AC24,"연")</f>
        <v>0</v>
      </c>
      <c r="AI24" s="15">
        <f>COUNTIF(B24:AC24,"반")</f>
        <v>0</v>
      </c>
      <c r="AJ24" s="15">
        <f>COUNTIF(B24:AC24,"병")+COUNTIF(B24:AC24,"청")+COUNTIF(B24:AC24,"휴")+COUNTIF(B24:AC24,"공")+COUNTIF(B24:AC24,"보")</f>
        <v>0</v>
      </c>
      <c r="AK24" s="42">
        <f t="shared" si="0"/>
        <v>28</v>
      </c>
      <c r="AL24" s="84"/>
      <c r="AM24" s="84"/>
      <c r="AN24" s="113"/>
      <c r="AO24" s="47">
        <v>10</v>
      </c>
      <c r="AP24" s="148">
        <f t="shared" si="1"/>
        <v>8</v>
      </c>
      <c r="AQ24" s="54">
        <v>3</v>
      </c>
      <c r="AR24" s="1">
        <f t="shared" si="2"/>
        <v>21</v>
      </c>
      <c r="AT24" s="93">
        <v>123</v>
      </c>
    </row>
    <row r="25" spans="1:46" ht="13.5" customHeight="1" thickBot="1" x14ac:dyDescent="0.35">
      <c r="A25" s="117" t="s">
        <v>19</v>
      </c>
      <c r="B25" s="159"/>
      <c r="C25" s="160" t="s">
        <v>26</v>
      </c>
      <c r="D25" s="33" t="s">
        <v>26</v>
      </c>
      <c r="E25" s="33"/>
      <c r="F25" s="33" t="s">
        <v>53</v>
      </c>
      <c r="G25" s="33" t="s">
        <v>60</v>
      </c>
      <c r="H25" s="33" t="s">
        <v>53</v>
      </c>
      <c r="I25" s="160"/>
      <c r="J25" s="160" t="s">
        <v>26</v>
      </c>
      <c r="K25" s="33" t="s">
        <v>26</v>
      </c>
      <c r="L25" s="33"/>
      <c r="M25" s="33" t="s">
        <v>60</v>
      </c>
      <c r="N25" s="33" t="s">
        <v>82</v>
      </c>
      <c r="O25" s="33" t="s">
        <v>53</v>
      </c>
      <c r="P25" s="160" t="s">
        <v>60</v>
      </c>
      <c r="Q25" s="160"/>
      <c r="R25" s="33" t="s">
        <v>53</v>
      </c>
      <c r="S25" s="33" t="s">
        <v>53</v>
      </c>
      <c r="T25" s="33" t="s">
        <v>53</v>
      </c>
      <c r="U25" s="33" t="s">
        <v>60</v>
      </c>
      <c r="V25" s="33" t="s">
        <v>60</v>
      </c>
      <c r="W25" s="160"/>
      <c r="X25" s="160"/>
      <c r="Y25" s="33" t="s">
        <v>53</v>
      </c>
      <c r="Z25" s="33" t="s">
        <v>53</v>
      </c>
      <c r="AA25" s="33" t="s">
        <v>26</v>
      </c>
      <c r="AB25" s="33" t="s">
        <v>26</v>
      </c>
      <c r="AC25" s="83"/>
      <c r="AD25" s="3">
        <f>COUNTIF(B25:AC25,"D")+COUNTIF(B25:AC25,"D1")+COUNTIF(B25:AC25,"D2")</f>
        <v>14</v>
      </c>
      <c r="AE25" s="90">
        <f>COUNTIF(B25:AC25,"N")</f>
        <v>6</v>
      </c>
      <c r="AF25" s="90">
        <f>COUNTBLANK(B25:AC25)</f>
        <v>8</v>
      </c>
      <c r="AG25" s="90">
        <f>COUNTIF(B25:AC25,"교")+COUNTIF(B25:AC25,"출")</f>
        <v>0</v>
      </c>
      <c r="AH25" s="90">
        <f>COUNTIF(B25:AC25,"연")</f>
        <v>0</v>
      </c>
      <c r="AI25" s="90">
        <f>COUNTIF(B25:AC25,"반")</f>
        <v>0</v>
      </c>
      <c r="AJ25" s="90">
        <f>COUNTIF(B25:AC25,"병")+COUNTIF(B25:AC25,"청")+COUNTIF(B25:AC25,"휴")+COUNTIF(B25:AC25,"공")+COUNTIF(B25:AC25,"보")</f>
        <v>0</v>
      </c>
      <c r="AK25" s="92">
        <f t="shared" si="0"/>
        <v>28</v>
      </c>
      <c r="AL25" s="84"/>
      <c r="AM25" s="84"/>
      <c r="AN25" s="113"/>
      <c r="AO25" s="47">
        <v>11</v>
      </c>
      <c r="AP25" s="148">
        <f t="shared" si="1"/>
        <v>8</v>
      </c>
      <c r="AQ25" s="55">
        <v>3</v>
      </c>
      <c r="AR25" s="1">
        <f t="shared" si="2"/>
        <v>22</v>
      </c>
      <c r="AT25" s="1">
        <v>121</v>
      </c>
    </row>
    <row r="26" spans="1:46" ht="13.5" customHeight="1" thickBot="1" x14ac:dyDescent="0.35">
      <c r="A26" s="18" t="s">
        <v>18</v>
      </c>
      <c r="B26" s="161" t="s">
        <v>53</v>
      </c>
      <c r="C26" s="162"/>
      <c r="D26" s="27" t="s">
        <v>60</v>
      </c>
      <c r="E26" s="27" t="s">
        <v>53</v>
      </c>
      <c r="F26" s="27" t="s">
        <v>61</v>
      </c>
      <c r="G26" s="27" t="s">
        <v>26</v>
      </c>
      <c r="H26" s="27" t="s">
        <v>26</v>
      </c>
      <c r="I26" s="162"/>
      <c r="J26" s="162"/>
      <c r="K26" s="27"/>
      <c r="L26" s="27" t="s">
        <v>26</v>
      </c>
      <c r="M26" s="27" t="s">
        <v>26</v>
      </c>
      <c r="N26" s="27" t="s">
        <v>26</v>
      </c>
      <c r="O26" s="27"/>
      <c r="P26" s="162" t="s">
        <v>53</v>
      </c>
      <c r="Q26" s="162"/>
      <c r="R26" s="27" t="s">
        <v>60</v>
      </c>
      <c r="S26" s="27" t="s">
        <v>60</v>
      </c>
      <c r="T26" s="27" t="s">
        <v>53</v>
      </c>
      <c r="U26" s="27" t="s">
        <v>53</v>
      </c>
      <c r="V26" s="27" t="s">
        <v>26</v>
      </c>
      <c r="W26" s="162"/>
      <c r="X26" s="162"/>
      <c r="Y26" s="27" t="s">
        <v>60</v>
      </c>
      <c r="Z26" s="27" t="s">
        <v>60</v>
      </c>
      <c r="AA26" s="27" t="s">
        <v>53</v>
      </c>
      <c r="AB26" s="27" t="s">
        <v>53</v>
      </c>
      <c r="AC26" s="27" t="s">
        <v>61</v>
      </c>
      <c r="AD26" s="73">
        <f>COUNTIF(B26:AC26,"D")+COUNTIF(B26:AC26,"D1")+COUNTIF(B26:AC26,"D2")</f>
        <v>14</v>
      </c>
      <c r="AE26" s="89">
        <f>COUNTIF(B26:AC26,"N")</f>
        <v>6</v>
      </c>
      <c r="AF26" s="89">
        <f>COUNTBLANK(B26:AC26)</f>
        <v>8</v>
      </c>
      <c r="AG26" s="89">
        <f>COUNTIF(B26:AC26,"교")+COUNTIF(B26:AC26,"출")</f>
        <v>0</v>
      </c>
      <c r="AH26" s="89">
        <f>COUNTIF(B26:AC26,"연")</f>
        <v>0</v>
      </c>
      <c r="AI26" s="89">
        <f>COUNTIF(B26:AC26,"반")</f>
        <v>0</v>
      </c>
      <c r="AJ26" s="89">
        <f>COUNTIF(B26:AC26,"병")+COUNTIF(B26:AC26,"청")+COUNTIF(B26:AC26,"휴")+COUNTIF(B26:AC26,"공")+COUNTIF(B26:AC26,"보")</f>
        <v>0</v>
      </c>
      <c r="AK26" s="91">
        <f t="shared" ref="AK26:AK27" si="3">SUM(AD26:AJ26)</f>
        <v>28</v>
      </c>
      <c r="AL26" s="84"/>
      <c r="AM26" s="84"/>
      <c r="AN26" s="113"/>
      <c r="AO26" s="47">
        <v>11</v>
      </c>
      <c r="AP26" s="148">
        <f t="shared" si="1"/>
        <v>8</v>
      </c>
      <c r="AQ26" s="63">
        <v>2</v>
      </c>
      <c r="AR26" s="1">
        <f t="shared" si="2"/>
        <v>21</v>
      </c>
      <c r="AT26" s="1">
        <v>121</v>
      </c>
    </row>
    <row r="27" spans="1:46" ht="13.5" customHeight="1" thickBot="1" x14ac:dyDescent="0.35">
      <c r="A27" s="76" t="s">
        <v>16</v>
      </c>
      <c r="B27" s="163"/>
      <c r="C27" s="164"/>
      <c r="D27" s="72" t="s">
        <v>26</v>
      </c>
      <c r="E27" s="111" t="s">
        <v>26</v>
      </c>
      <c r="F27" s="111" t="s">
        <v>26</v>
      </c>
      <c r="G27" s="111"/>
      <c r="H27" s="111" t="s">
        <v>60</v>
      </c>
      <c r="I27" s="164" t="s">
        <v>53</v>
      </c>
      <c r="J27" s="164"/>
      <c r="K27" s="111" t="s">
        <v>60</v>
      </c>
      <c r="L27" s="111" t="s">
        <v>53</v>
      </c>
      <c r="M27" s="111" t="s">
        <v>53</v>
      </c>
      <c r="N27" s="111" t="s">
        <v>61</v>
      </c>
      <c r="O27" s="111" t="s">
        <v>60</v>
      </c>
      <c r="P27" s="164"/>
      <c r="Q27" s="164"/>
      <c r="R27" s="111" t="s">
        <v>26</v>
      </c>
      <c r="S27" s="111" t="s">
        <v>26</v>
      </c>
      <c r="T27" s="111"/>
      <c r="U27" s="111" t="s">
        <v>53</v>
      </c>
      <c r="V27" s="111" t="s">
        <v>60</v>
      </c>
      <c r="W27" s="164" t="s">
        <v>83</v>
      </c>
      <c r="X27" s="164"/>
      <c r="Y27" s="111" t="s">
        <v>60</v>
      </c>
      <c r="Z27" s="111" t="s">
        <v>61</v>
      </c>
      <c r="AA27" s="111" t="s">
        <v>60</v>
      </c>
      <c r="AB27" s="111" t="s">
        <v>53</v>
      </c>
      <c r="AC27" s="111" t="s">
        <v>26</v>
      </c>
      <c r="AD27" s="75">
        <f>COUNTIF(B27:AC27,"D")+COUNTIF(B27:AC27,"D1")+COUNTIF(B27:AC27,"D2")</f>
        <v>14</v>
      </c>
      <c r="AE27" s="90">
        <f>COUNTIF(B27:AC27,"N")</f>
        <v>6</v>
      </c>
      <c r="AF27" s="90">
        <f>COUNTBLANK(B27:AC27)</f>
        <v>8</v>
      </c>
      <c r="AG27" s="90">
        <f>COUNTIF(B27:AC27,"교")+COUNTIF(B27:AC27,"출")</f>
        <v>0</v>
      </c>
      <c r="AH27" s="90">
        <f>COUNTIF(B27:AC27,"연")</f>
        <v>0</v>
      </c>
      <c r="AI27" s="90">
        <f>COUNTIF(B27:AC27,"반")</f>
        <v>0</v>
      </c>
      <c r="AJ27" s="90">
        <f>COUNTIF(B27:AC27,"병")+COUNTIF(B27:AC27,"청")+COUNTIF(B27:AC27,"휴")+COUNTIF(B27:AC27,"공")+COUNTIF(B27:AC27,"보")</f>
        <v>0</v>
      </c>
      <c r="AK27" s="92">
        <f t="shared" si="3"/>
        <v>28</v>
      </c>
      <c r="AL27" s="84"/>
      <c r="AM27" s="84"/>
      <c r="AN27" s="113"/>
      <c r="AO27" s="47">
        <v>11</v>
      </c>
      <c r="AP27" s="148">
        <f t="shared" si="1"/>
        <v>8</v>
      </c>
      <c r="AQ27" s="55">
        <v>2</v>
      </c>
      <c r="AR27" s="1">
        <f t="shared" si="2"/>
        <v>21</v>
      </c>
      <c r="AT27" s="1">
        <v>121</v>
      </c>
    </row>
    <row r="28" spans="1:46" ht="13.5" customHeight="1" thickBot="1" x14ac:dyDescent="0.35">
      <c r="A28" s="18" t="s">
        <v>30</v>
      </c>
      <c r="B28" s="165"/>
      <c r="C28" s="166" t="s">
        <v>53</v>
      </c>
      <c r="D28" s="67" t="s">
        <v>53</v>
      </c>
      <c r="E28" s="67" t="s">
        <v>53</v>
      </c>
      <c r="F28" s="67" t="s">
        <v>53</v>
      </c>
      <c r="G28" s="67" t="s">
        <v>26</v>
      </c>
      <c r="H28" s="67"/>
      <c r="I28" s="166"/>
      <c r="J28" s="166" t="s">
        <v>60</v>
      </c>
      <c r="K28" s="67" t="s">
        <v>53</v>
      </c>
      <c r="L28" s="67" t="s">
        <v>26</v>
      </c>
      <c r="M28" s="67"/>
      <c r="N28" s="67" t="s">
        <v>53</v>
      </c>
      <c r="O28" s="67" t="s">
        <v>60</v>
      </c>
      <c r="P28" s="166"/>
      <c r="Q28" s="166" t="s">
        <v>53</v>
      </c>
      <c r="R28" s="67" t="s">
        <v>53</v>
      </c>
      <c r="S28" s="67"/>
      <c r="T28" s="67" t="s">
        <v>65</v>
      </c>
      <c r="U28" s="67" t="s">
        <v>26</v>
      </c>
      <c r="V28" s="67" t="s">
        <v>26</v>
      </c>
      <c r="W28" s="166"/>
      <c r="X28" s="166" t="s">
        <v>53</v>
      </c>
      <c r="Y28" s="67" t="s">
        <v>53</v>
      </c>
      <c r="Z28" s="67"/>
      <c r="AA28" s="67" t="s">
        <v>60</v>
      </c>
      <c r="AB28" s="67" t="s">
        <v>26</v>
      </c>
      <c r="AC28" s="81" t="s">
        <v>26</v>
      </c>
      <c r="AD28" s="49">
        <f>COUNTIF(B28:AC28,"D")+COUNTIF(B28:AC28,"D2")</f>
        <v>14</v>
      </c>
      <c r="AE28" s="89">
        <f>COUNTIF(B28:AC28,"N")</f>
        <v>6</v>
      </c>
      <c r="AF28" s="89">
        <f>COUNTBLANK(B28:AC28)</f>
        <v>8</v>
      </c>
      <c r="AG28" s="89">
        <f>COUNTIF(B28:AC28,"교")+COUNTIF(B28:AC28,"출")</f>
        <v>0</v>
      </c>
      <c r="AH28" s="89">
        <f>COUNTIF(B28:AC28,"연")</f>
        <v>0</v>
      </c>
      <c r="AI28" s="89">
        <f>COUNTIF(B28:AC28,"반")</f>
        <v>0</v>
      </c>
      <c r="AJ28" s="89">
        <f>COUNTIF(B28:AC28,"병")+COUNTIF(B28:AC28,"청")+COUNTIF(B28:AC28,"휴")+COUNTIF(B28:AC28,"공")+COUNTIF(B28:AC28,"보")</f>
        <v>0</v>
      </c>
      <c r="AK28" s="91">
        <f t="shared" si="0"/>
        <v>28</v>
      </c>
      <c r="AL28" s="84"/>
      <c r="AM28" s="84"/>
      <c r="AN28" s="113"/>
      <c r="AO28" s="47">
        <v>12</v>
      </c>
      <c r="AP28" s="148">
        <f t="shared" si="1"/>
        <v>8</v>
      </c>
      <c r="AQ28" s="60">
        <v>1</v>
      </c>
      <c r="AR28" s="1">
        <f t="shared" si="2"/>
        <v>21</v>
      </c>
      <c r="AT28" s="43">
        <v>121</v>
      </c>
    </row>
    <row r="29" spans="1:46" ht="13.5" customHeight="1" thickBot="1" x14ac:dyDescent="0.35">
      <c r="A29" s="77" t="s">
        <v>9</v>
      </c>
      <c r="B29" s="167" t="s">
        <v>26</v>
      </c>
      <c r="C29" s="168"/>
      <c r="D29" s="28"/>
      <c r="E29" s="28" t="s">
        <v>53</v>
      </c>
      <c r="F29" s="28" t="s">
        <v>53</v>
      </c>
      <c r="G29" s="28" t="s">
        <v>53</v>
      </c>
      <c r="H29" s="28" t="s">
        <v>84</v>
      </c>
      <c r="I29" s="168"/>
      <c r="J29" s="168" t="s">
        <v>26</v>
      </c>
      <c r="K29" s="28" t="s">
        <v>26</v>
      </c>
      <c r="L29" s="28"/>
      <c r="M29" s="28"/>
      <c r="N29" s="28"/>
      <c r="O29" s="28" t="s">
        <v>85</v>
      </c>
      <c r="P29" s="168" t="s">
        <v>65</v>
      </c>
      <c r="Q29" s="168" t="s">
        <v>26</v>
      </c>
      <c r="R29" s="28"/>
      <c r="S29" s="28" t="s">
        <v>53</v>
      </c>
      <c r="T29" s="28" t="s">
        <v>53</v>
      </c>
      <c r="U29" s="28" t="s">
        <v>53</v>
      </c>
      <c r="V29" s="28" t="s">
        <v>60</v>
      </c>
      <c r="W29" s="168" t="s">
        <v>60</v>
      </c>
      <c r="X29" s="168" t="s">
        <v>26</v>
      </c>
      <c r="Y29" s="28" t="s">
        <v>26</v>
      </c>
      <c r="Z29" s="28"/>
      <c r="AA29" s="28" t="s">
        <v>53</v>
      </c>
      <c r="AB29" s="28" t="s">
        <v>53</v>
      </c>
      <c r="AC29" s="82" t="s">
        <v>60</v>
      </c>
      <c r="AD29" s="50">
        <f>COUNTIF(B29:AC29,"D")+COUNTIF(B29:AC29,"D2")</f>
        <v>14</v>
      </c>
      <c r="AE29" s="15">
        <f>COUNTIF(B29:AC29,"N")</f>
        <v>6</v>
      </c>
      <c r="AF29" s="15">
        <f>COUNTBLANK(B29:AC29)</f>
        <v>8</v>
      </c>
      <c r="AG29" s="15">
        <f>COUNTIF(B29:AC29,"교")+COUNTIF(B29:AC29,"출")</f>
        <v>0</v>
      </c>
      <c r="AH29" s="15">
        <f>COUNTIF(B29:AC29,"연")</f>
        <v>0</v>
      </c>
      <c r="AI29" s="15">
        <f>COUNTIF(B29:AC29,"반")</f>
        <v>0</v>
      </c>
      <c r="AJ29" s="15">
        <f>COUNTIF(B29:AC29,"병")+COUNTIF(B29:AC29,"청")+COUNTIF(B29:AC29,"휴")+COUNTIF(B29:AC29,"공")+COUNTIF(B29:AC29,"보")</f>
        <v>0</v>
      </c>
      <c r="AK29" s="42">
        <f t="shared" si="0"/>
        <v>28</v>
      </c>
      <c r="AL29" s="84"/>
      <c r="AM29" s="84"/>
      <c r="AN29" s="113"/>
      <c r="AO29" s="47">
        <v>11</v>
      </c>
      <c r="AP29" s="148">
        <f t="shared" si="1"/>
        <v>8</v>
      </c>
      <c r="AQ29" s="54">
        <v>2</v>
      </c>
      <c r="AR29" s="1">
        <f t="shared" si="2"/>
        <v>21</v>
      </c>
      <c r="AT29" s="1">
        <v>121</v>
      </c>
    </row>
    <row r="30" spans="1:46" ht="13.5" customHeight="1" thickBot="1" x14ac:dyDescent="0.35">
      <c r="A30" s="17" t="s">
        <v>42</v>
      </c>
      <c r="B30" s="167" t="s">
        <v>60</v>
      </c>
      <c r="C30" s="168" t="s">
        <v>60</v>
      </c>
      <c r="D30" s="28" t="s">
        <v>53</v>
      </c>
      <c r="E30" s="28" t="s">
        <v>26</v>
      </c>
      <c r="F30" s="28" t="s">
        <v>26</v>
      </c>
      <c r="G30" s="28"/>
      <c r="H30" s="28" t="s">
        <v>53</v>
      </c>
      <c r="I30" s="156" t="s">
        <v>65</v>
      </c>
      <c r="J30" s="156"/>
      <c r="K30" s="28" t="s">
        <v>53</v>
      </c>
      <c r="L30" s="28" t="s">
        <v>60</v>
      </c>
      <c r="M30" s="28" t="s">
        <v>26</v>
      </c>
      <c r="N30" s="28" t="s">
        <v>26</v>
      </c>
      <c r="O30" s="28"/>
      <c r="P30" s="168"/>
      <c r="Q30" s="168" t="s">
        <v>60</v>
      </c>
      <c r="R30" s="28" t="s">
        <v>53</v>
      </c>
      <c r="S30" s="28" t="s">
        <v>60</v>
      </c>
      <c r="T30" s="28" t="s">
        <v>60</v>
      </c>
      <c r="U30" s="28"/>
      <c r="V30" s="28"/>
      <c r="W30" s="168" t="s">
        <v>26</v>
      </c>
      <c r="X30" s="168"/>
      <c r="Y30" s="28" t="s">
        <v>60</v>
      </c>
      <c r="Z30" s="28" t="s">
        <v>26</v>
      </c>
      <c r="AA30" s="28"/>
      <c r="AB30" s="30" t="s">
        <v>53</v>
      </c>
      <c r="AC30" s="79" t="s">
        <v>53</v>
      </c>
      <c r="AD30" s="50">
        <f>COUNTIF(B30:AC30,"D")+COUNTIF(B30:AC30,"D2")</f>
        <v>14</v>
      </c>
      <c r="AE30" s="15">
        <f>COUNTIF(B30:AC30,"N")</f>
        <v>6</v>
      </c>
      <c r="AF30" s="15">
        <f>COUNTBLANK(B30:AC30)</f>
        <v>8</v>
      </c>
      <c r="AG30" s="15">
        <f>COUNTIF(B30:AC30,"교")+COUNTIF(B30:AC30,"출")</f>
        <v>0</v>
      </c>
      <c r="AH30" s="15">
        <f>COUNTIF(B30:AC30,"연")</f>
        <v>0</v>
      </c>
      <c r="AI30" s="15">
        <f>COUNTIF(B30:AC30,"반")</f>
        <v>0</v>
      </c>
      <c r="AJ30" s="15">
        <f>COUNTIF(B30:AC30,"병")+COUNTIF(B30:AC30,"청")+COUNTIF(B30:AC30,"휴")+COUNTIF(B30:AC30,"공")+COUNTIF(B30:AC30,"보")</f>
        <v>0</v>
      </c>
      <c r="AK30" s="42">
        <f t="shared" si="0"/>
        <v>28</v>
      </c>
      <c r="AL30" s="84"/>
      <c r="AM30" s="84"/>
      <c r="AN30" s="113"/>
      <c r="AO30" s="47">
        <v>11</v>
      </c>
      <c r="AP30" s="148">
        <f t="shared" si="1"/>
        <v>8</v>
      </c>
      <c r="AQ30" s="54">
        <v>2</v>
      </c>
      <c r="AR30" s="1">
        <f t="shared" si="2"/>
        <v>21</v>
      </c>
      <c r="AT30" s="1">
        <v>121</v>
      </c>
    </row>
    <row r="31" spans="1:46" ht="13.5" customHeight="1" thickBot="1" x14ac:dyDescent="0.35">
      <c r="A31" s="17" t="s">
        <v>25</v>
      </c>
      <c r="B31" s="167" t="s">
        <v>26</v>
      </c>
      <c r="C31" s="168" t="s">
        <v>26</v>
      </c>
      <c r="D31" s="28"/>
      <c r="E31" s="28" t="s">
        <v>53</v>
      </c>
      <c r="F31" s="28" t="s">
        <v>53</v>
      </c>
      <c r="G31" s="28" t="s">
        <v>53</v>
      </c>
      <c r="H31" s="28" t="s">
        <v>26</v>
      </c>
      <c r="I31" s="168" t="s">
        <v>26</v>
      </c>
      <c r="J31" s="168"/>
      <c r="K31" s="28" t="s">
        <v>53</v>
      </c>
      <c r="L31" s="28" t="s">
        <v>53</v>
      </c>
      <c r="M31" s="28" t="s">
        <v>26</v>
      </c>
      <c r="N31" s="28" t="s">
        <v>26</v>
      </c>
      <c r="O31" s="28"/>
      <c r="P31" s="168" t="s">
        <v>53</v>
      </c>
      <c r="Q31" s="168"/>
      <c r="R31" s="28"/>
      <c r="S31" s="28" t="s">
        <v>53</v>
      </c>
      <c r="T31" s="28" t="s">
        <v>53</v>
      </c>
      <c r="U31" s="28" t="s">
        <v>53</v>
      </c>
      <c r="V31" s="28" t="s">
        <v>53</v>
      </c>
      <c r="W31" s="168"/>
      <c r="X31" s="156"/>
      <c r="Y31" s="28"/>
      <c r="Z31" s="28" t="s">
        <v>60</v>
      </c>
      <c r="AA31" s="30" t="s">
        <v>53</v>
      </c>
      <c r="AB31" s="30" t="s">
        <v>60</v>
      </c>
      <c r="AC31" s="79" t="s">
        <v>53</v>
      </c>
      <c r="AD31" s="50">
        <f>COUNTIF(B31:AC31,"D")+COUNTIF(B31:AC31,"D2")</f>
        <v>14</v>
      </c>
      <c r="AE31" s="15">
        <f>COUNTIF(B31:AC31,"N")</f>
        <v>6</v>
      </c>
      <c r="AF31" s="15">
        <f>COUNTBLANK(B31:AC31)</f>
        <v>8</v>
      </c>
      <c r="AG31" s="15">
        <f>COUNTIF(B31:AC31,"교")+COUNTIF(B31:AC31,"출")</f>
        <v>0</v>
      </c>
      <c r="AH31" s="15">
        <f>COUNTIF(B31:AC31,"연")</f>
        <v>0</v>
      </c>
      <c r="AI31" s="15">
        <f>COUNTIF(B31:AC31,"반")</f>
        <v>0</v>
      </c>
      <c r="AJ31" s="15">
        <f>COUNTIF(B31:AC31,"병")+COUNTIF(B31:AC31,"청")+COUNTIF(B31:AC31,"휴")+COUNTIF(B31:AC31,"공")+COUNTIF(B31:AC31,"보")</f>
        <v>0</v>
      </c>
      <c r="AK31" s="42">
        <f t="shared" si="0"/>
        <v>28</v>
      </c>
      <c r="AL31" s="84"/>
      <c r="AM31" s="84"/>
      <c r="AN31" s="113"/>
      <c r="AO31" s="47">
        <v>10</v>
      </c>
      <c r="AP31" s="148">
        <f t="shared" si="1"/>
        <v>8</v>
      </c>
      <c r="AQ31" s="54">
        <v>3</v>
      </c>
      <c r="AR31" s="1">
        <f t="shared" si="2"/>
        <v>21</v>
      </c>
      <c r="AT31" s="1">
        <v>121</v>
      </c>
    </row>
    <row r="32" spans="1:46" ht="13.5" customHeight="1" thickBot="1" x14ac:dyDescent="0.35">
      <c r="A32" s="17" t="s">
        <v>29</v>
      </c>
      <c r="B32" s="167" t="s">
        <v>53</v>
      </c>
      <c r="C32" s="168" t="s">
        <v>53</v>
      </c>
      <c r="D32" s="28" t="s">
        <v>26</v>
      </c>
      <c r="E32" s="28" t="s">
        <v>26</v>
      </c>
      <c r="F32" s="28" t="s">
        <v>26</v>
      </c>
      <c r="G32" s="28"/>
      <c r="H32" s="28"/>
      <c r="I32" s="168" t="s">
        <v>60</v>
      </c>
      <c r="J32" s="168" t="s">
        <v>53</v>
      </c>
      <c r="K32" s="28" t="s">
        <v>60</v>
      </c>
      <c r="L32" s="28"/>
      <c r="M32" s="28" t="s">
        <v>53</v>
      </c>
      <c r="N32" s="28"/>
      <c r="O32" s="28" t="s">
        <v>53</v>
      </c>
      <c r="P32" s="168" t="s">
        <v>60</v>
      </c>
      <c r="Q32" s="168" t="s">
        <v>53</v>
      </c>
      <c r="R32" s="28" t="s">
        <v>26</v>
      </c>
      <c r="S32" s="28" t="s">
        <v>26</v>
      </c>
      <c r="T32" s="28" t="s">
        <v>26</v>
      </c>
      <c r="U32" s="28"/>
      <c r="V32" s="28"/>
      <c r="W32" s="168" t="s">
        <v>53</v>
      </c>
      <c r="X32" s="168" t="s">
        <v>53</v>
      </c>
      <c r="Y32" s="28" t="s">
        <v>53</v>
      </c>
      <c r="Z32" s="28" t="s">
        <v>53</v>
      </c>
      <c r="AA32" s="28"/>
      <c r="AB32" s="28" t="s">
        <v>66</v>
      </c>
      <c r="AC32" s="82"/>
      <c r="AD32" s="50">
        <f>COUNTIF(B32:AC32,"D")+COUNTIF(B32:AC32,"D2")</f>
        <v>14</v>
      </c>
      <c r="AE32" s="15">
        <f>COUNTIF(B32:AC32,"N")</f>
        <v>6</v>
      </c>
      <c r="AF32" s="15">
        <f>COUNTBLANK(B32:AC32)</f>
        <v>8</v>
      </c>
      <c r="AG32" s="15">
        <f>COUNTIF(B32:AC32,"교")+COUNTIF(B32:AC32,"출")</f>
        <v>0</v>
      </c>
      <c r="AH32" s="15">
        <f>COUNTIF(B32:AC32,"연")</f>
        <v>0</v>
      </c>
      <c r="AI32" s="15">
        <f>COUNTIF(B32:AC32,"반")</f>
        <v>0</v>
      </c>
      <c r="AJ32" s="15">
        <f>COUNTIF(B32:AC32,"병")+COUNTIF(B32:AC32,"청")+COUNTIF(B32:AC32,"휴")+COUNTIF(B32:AC32,"공")+COUNTIF(B32:AC32,"보")</f>
        <v>0</v>
      </c>
      <c r="AK32" s="42">
        <f t="shared" si="0"/>
        <v>28</v>
      </c>
      <c r="AL32" s="84"/>
      <c r="AM32" s="84"/>
      <c r="AN32" s="113"/>
      <c r="AO32" s="47">
        <v>11</v>
      </c>
      <c r="AP32" s="148">
        <f t="shared" si="1"/>
        <v>8</v>
      </c>
      <c r="AQ32" s="54">
        <v>2</v>
      </c>
      <c r="AR32" s="1">
        <f t="shared" si="2"/>
        <v>21</v>
      </c>
      <c r="AT32" s="1">
        <v>121</v>
      </c>
    </row>
    <row r="33" spans="1:46" ht="13.5" customHeight="1" thickBot="1" x14ac:dyDescent="0.35">
      <c r="A33" s="77" t="s">
        <v>58</v>
      </c>
      <c r="B33" s="167"/>
      <c r="C33" s="168" t="s">
        <v>26</v>
      </c>
      <c r="D33" s="28" t="s">
        <v>26</v>
      </c>
      <c r="E33" s="28"/>
      <c r="F33" s="28" t="s">
        <v>53</v>
      </c>
      <c r="G33" s="28" t="s">
        <v>53</v>
      </c>
      <c r="H33" s="28" t="s">
        <v>53</v>
      </c>
      <c r="I33" s="168" t="s">
        <v>53</v>
      </c>
      <c r="J33" s="168"/>
      <c r="K33" s="28"/>
      <c r="L33" s="28" t="s">
        <v>53</v>
      </c>
      <c r="M33" s="28" t="s">
        <v>53</v>
      </c>
      <c r="N33" s="28" t="s">
        <v>53</v>
      </c>
      <c r="O33" s="28" t="s">
        <v>26</v>
      </c>
      <c r="P33" s="168" t="s">
        <v>26</v>
      </c>
      <c r="Q33" s="168"/>
      <c r="R33" s="28" t="s">
        <v>53</v>
      </c>
      <c r="S33" s="28" t="s">
        <v>53</v>
      </c>
      <c r="T33" s="28" t="s">
        <v>53</v>
      </c>
      <c r="U33" s="28" t="s">
        <v>53</v>
      </c>
      <c r="V33" s="28" t="s">
        <v>53</v>
      </c>
      <c r="W33" s="168"/>
      <c r="X33" s="156"/>
      <c r="Y33" s="28" t="s">
        <v>53</v>
      </c>
      <c r="Z33" s="28" t="s">
        <v>53</v>
      </c>
      <c r="AA33" s="30" t="s">
        <v>26</v>
      </c>
      <c r="AB33" s="30" t="s">
        <v>26</v>
      </c>
      <c r="AC33" s="79"/>
      <c r="AD33" s="50">
        <f>COUNTIF(B33:AC33,"D")+COUNTIF(B33:AC33,"D2")</f>
        <v>14</v>
      </c>
      <c r="AE33" s="15">
        <f>COUNTIF(B33:AC33,"N")</f>
        <v>6</v>
      </c>
      <c r="AF33" s="15">
        <f>COUNTBLANK(B33:AC33)</f>
        <v>8</v>
      </c>
      <c r="AG33" s="15">
        <f>COUNTIF(B33:AC33,"교")+COUNTIF(B33:AC33,"출")</f>
        <v>0</v>
      </c>
      <c r="AH33" s="15">
        <f>COUNTIF(B33:AC33,"연")</f>
        <v>0</v>
      </c>
      <c r="AI33" s="15">
        <f>COUNTIF(B33:AC33,"반")</f>
        <v>0</v>
      </c>
      <c r="AJ33" s="15">
        <f>COUNTIF(B33:AC33,"병")+COUNTIF(B33:AC33,"청")+COUNTIF(B33:AC33,"휴")+COUNTIF(B33:AC33,"공")+COUNTIF(B33:AC33,"보")</f>
        <v>0</v>
      </c>
      <c r="AK33" s="42">
        <f>SUM(AD33:AJ33)</f>
        <v>28</v>
      </c>
      <c r="AL33" s="84"/>
      <c r="AM33" s="84"/>
      <c r="AN33" s="113"/>
      <c r="AO33" s="47">
        <v>11</v>
      </c>
      <c r="AP33" s="148">
        <f t="shared" si="1"/>
        <v>8</v>
      </c>
      <c r="AQ33" s="54">
        <v>2</v>
      </c>
      <c r="AR33" s="1">
        <f t="shared" si="2"/>
        <v>21</v>
      </c>
    </row>
    <row r="34" spans="1:46" ht="13.5" customHeight="1" thickBot="1" x14ac:dyDescent="0.35">
      <c r="A34" s="117" t="s">
        <v>23</v>
      </c>
      <c r="B34" s="159"/>
      <c r="C34" s="160" t="s">
        <v>53</v>
      </c>
      <c r="D34" s="33" t="s">
        <v>53</v>
      </c>
      <c r="E34" s="33" t="s">
        <v>53</v>
      </c>
      <c r="F34" s="33" t="s">
        <v>53</v>
      </c>
      <c r="G34" s="33"/>
      <c r="H34" s="33" t="s">
        <v>60</v>
      </c>
      <c r="I34" s="160" t="s">
        <v>53</v>
      </c>
      <c r="J34" s="160" t="s">
        <v>26</v>
      </c>
      <c r="K34" s="33" t="s">
        <v>26</v>
      </c>
      <c r="L34" s="33"/>
      <c r="M34" s="33" t="s">
        <v>53</v>
      </c>
      <c r="N34" s="33" t="s">
        <v>60</v>
      </c>
      <c r="O34" s="33" t="s">
        <v>26</v>
      </c>
      <c r="P34" s="160" t="s">
        <v>26</v>
      </c>
      <c r="Q34" s="160"/>
      <c r="R34" s="33" t="s">
        <v>53</v>
      </c>
      <c r="S34" s="33" t="s">
        <v>53</v>
      </c>
      <c r="T34" s="33" t="s">
        <v>53</v>
      </c>
      <c r="U34" s="33" t="s">
        <v>53</v>
      </c>
      <c r="V34" s="33" t="s">
        <v>53</v>
      </c>
      <c r="W34" s="160"/>
      <c r="X34" s="160"/>
      <c r="Y34" s="33" t="s">
        <v>26</v>
      </c>
      <c r="Z34" s="33" t="s">
        <v>26</v>
      </c>
      <c r="AA34" s="33"/>
      <c r="AB34" s="33"/>
      <c r="AC34" s="83" t="s">
        <v>65</v>
      </c>
      <c r="AD34" s="3">
        <f>COUNTIF(B34:AC34,"D")+COUNTIF(B34:AC34,"D2")</f>
        <v>14</v>
      </c>
      <c r="AE34" s="90">
        <f>COUNTIF(B34:AC34,"N")</f>
        <v>6</v>
      </c>
      <c r="AF34" s="90">
        <f>COUNTBLANK(B34:AC34)</f>
        <v>8</v>
      </c>
      <c r="AG34" s="90">
        <f>COUNTIF(B34:AC34,"교")+COUNTIF(B34:AC34,"출")</f>
        <v>0</v>
      </c>
      <c r="AH34" s="90">
        <f>COUNTIF(B34:AC34,"연")</f>
        <v>0</v>
      </c>
      <c r="AI34" s="90">
        <f>COUNTIF(B34:AC34,"반")</f>
        <v>0</v>
      </c>
      <c r="AJ34" s="90">
        <f>COUNTIF(B34:AC34,"병")+COUNTIF(B34:AC34,"청")+COUNTIF(B34:AC34,"휴")+COUNTIF(B34:AC34,"공")+COUNTIF(B34:AC34,"보")</f>
        <v>0</v>
      </c>
      <c r="AK34" s="92">
        <f t="shared" si="0"/>
        <v>28</v>
      </c>
      <c r="AL34" s="84"/>
      <c r="AM34" s="84"/>
      <c r="AN34" s="113"/>
      <c r="AO34" s="47">
        <v>10</v>
      </c>
      <c r="AP34" s="148">
        <f t="shared" si="1"/>
        <v>8</v>
      </c>
      <c r="AQ34" s="55">
        <v>3</v>
      </c>
      <c r="AR34" s="1">
        <f t="shared" si="2"/>
        <v>21</v>
      </c>
      <c r="AT34" s="1">
        <v>121</v>
      </c>
    </row>
    <row r="35" spans="1:46" ht="13.5" customHeight="1" thickBot="1" x14ac:dyDescent="0.35">
      <c r="A35" s="16" t="s">
        <v>4</v>
      </c>
      <c r="B35" s="169">
        <f>COUNTIF(B5:B34,"D")+COUNTIF(B5:B34,"D1")+COUNTIF(B5:B34,"D2")</f>
        <v>9</v>
      </c>
      <c r="C35" s="170">
        <f>COUNTIF(C5:C34,"D")+COUNTIF(C5:C34,"D1")+COUNTIF(C5:C34,"D2")</f>
        <v>9</v>
      </c>
      <c r="D35" s="112">
        <f>COUNTIF(D5:D34,"D")+COUNTIF(D5:D34,"D1")+COUNTIF(D5:D34,"D2")</f>
        <v>18</v>
      </c>
      <c r="E35" s="112">
        <f>COUNTIF(E5:E34,"D")+COUNTIF(E5:E34,"D1")+COUNTIF(E5:E34,"D2")</f>
        <v>18</v>
      </c>
      <c r="F35" s="112">
        <f>COUNTIF(F5:F34,"D")+COUNTIF(F5:F34,"D1")+COUNTIF(F5:F34,"D2")</f>
        <v>21</v>
      </c>
      <c r="G35" s="112">
        <f>COUNTIF(G5:G34,"D")+COUNTIF(G5:G34,"D1")+COUNTIF(G5:G34,"D2")</f>
        <v>18</v>
      </c>
      <c r="H35" s="112">
        <f>COUNTIF(H5:H34,"D")+COUNTIF(H5:H34,"D1")+COUNTIF(H5:H34,"D2")</f>
        <v>18</v>
      </c>
      <c r="I35" s="170">
        <f>COUNTIF(I5:I34,"D")+COUNTIF(I5:I34,"D1")+COUNTIF(I5:I34,"D2")</f>
        <v>9</v>
      </c>
      <c r="J35" s="170">
        <f>COUNTIF(J5:J34,"D")+COUNTIF(J5:J34,"D1")+COUNTIF(J5:J34,"D2")</f>
        <v>7</v>
      </c>
      <c r="K35" s="112">
        <f>COUNTIF(K5:K34,"D")+COUNTIF(K5:K34,"D1")+COUNTIF(K5:K34,"D2")</f>
        <v>20</v>
      </c>
      <c r="L35" s="112">
        <f>COUNTIF(L5:L34,"D")+COUNTIF(L5:L34,"D1")+COUNTIF(L5:L34,"D2")</f>
        <v>17</v>
      </c>
      <c r="M35" s="112">
        <f>COUNTIF(M5:M34,"D")+COUNTIF(M5:M34,"D1")+COUNTIF(M5:M34,"D2")</f>
        <v>18</v>
      </c>
      <c r="N35" s="112">
        <f>COUNTIF(N5:N34,"D")+COUNTIF(N5:N34,"D1")+COUNTIF(N5:N34,"D2")</f>
        <v>19</v>
      </c>
      <c r="O35" s="112">
        <f>COUNTIF(O5:O34,"D")+COUNTIF(O5:O34,"D1")+COUNTIF(O5:O34,"D2")</f>
        <v>17</v>
      </c>
      <c r="P35" s="170">
        <f>COUNTIF(P5:P34,"D")+COUNTIF(P5:P34,"D1")+COUNTIF(P5:P34,"D2")</f>
        <v>9</v>
      </c>
      <c r="Q35" s="170">
        <f>COUNTIF(Q5:Q34,"D")+COUNTIF(Q5:Q34,"D1")+COUNTIF(Q5:Q34,"D2")</f>
        <v>10</v>
      </c>
      <c r="R35" s="112">
        <f>COUNTIF(R5:R34,"D")+COUNTIF(R5:R34,"D1")+COUNTIF(R5:R34,"D2")</f>
        <v>20</v>
      </c>
      <c r="S35" s="112">
        <f>COUNTIF(S5:S34,"D")+COUNTIF(S5:S34,"D1")+COUNTIF(S5:S34,"D2")</f>
        <v>21</v>
      </c>
      <c r="T35" s="112">
        <f>COUNTIF(T5:T34,"D")+COUNTIF(T5:T34,"D1")+COUNTIF(T5:T34,"D2")</f>
        <v>21</v>
      </c>
      <c r="U35" s="112">
        <f>COUNTIF(U5:U34,"D")+COUNTIF(U5:U34,"D1")+COUNTIF(U5:U34,"D2")</f>
        <v>20</v>
      </c>
      <c r="V35" s="112">
        <f>COUNTIF(V5:V34,"D")+COUNTIF(V5:V34,"D1")+COUNTIF(V5:V34,"D2")</f>
        <v>18</v>
      </c>
      <c r="W35" s="170">
        <f>COUNTIF(W5:W34,"D")+COUNTIF(W5:W34,"D1")+COUNTIF(W5:W34,"D2")</f>
        <v>10</v>
      </c>
      <c r="X35" s="170">
        <f>COUNTIF(X5:X34,"D")+COUNTIF(X5:X34,"D1")+COUNTIF(X5:X34,"D2")</f>
        <v>8</v>
      </c>
      <c r="Y35" s="112">
        <f>COUNTIF(Y5:Y34,"D")+COUNTIF(Y5:Y34,"D1")+COUNTIF(Y5:Y34,"D2")</f>
        <v>19</v>
      </c>
      <c r="Z35" s="112">
        <f>COUNTIF(Z5:Z34,"D")+COUNTIF(Z5:Z34,"D1")+COUNTIF(Z5:Z34,"D2")</f>
        <v>19</v>
      </c>
      <c r="AA35" s="112">
        <f>COUNTIF(AA5:AA34,"D")+COUNTIF(AA5:AA34,"D1")+COUNTIF(AA5:AA34,"D2")</f>
        <v>19</v>
      </c>
      <c r="AB35" s="112">
        <f>COUNTIF(AB5:AB34,"D")+COUNTIF(AB5:AB34,"D1")+COUNTIF(AB5:AB34,"D2")</f>
        <v>18</v>
      </c>
      <c r="AC35" s="112">
        <f>COUNTIF(AC5:AC34,"D")+COUNTIF(AC5:AC34,"D1")+COUNTIF(AC5:AC34,"D2")</f>
        <v>19</v>
      </c>
      <c r="AD35" s="100">
        <f>SUM(AD5:AD34)</f>
        <v>449</v>
      </c>
      <c r="AE35" s="101"/>
      <c r="AF35" s="102">
        <f>SUM(AF5:AF34)</f>
        <v>248</v>
      </c>
      <c r="AG35" s="102">
        <f>SUM(AG5:AG34)</f>
        <v>0</v>
      </c>
      <c r="AH35" s="103">
        <f>SUM(AH5:AH34)</f>
        <v>0</v>
      </c>
      <c r="AI35" s="104">
        <f>SUM(AI5:AI34)</f>
        <v>0</v>
      </c>
      <c r="AJ35" s="104">
        <f>SUM(AJ5:AJ34)</f>
        <v>23</v>
      </c>
      <c r="AK35" s="105">
        <f>SUM(AK5:AK34)</f>
        <v>840</v>
      </c>
      <c r="AL35" s="14"/>
      <c r="AM35" s="14"/>
      <c r="AN35" s="14"/>
    </row>
    <row r="36" spans="1:46" ht="13.5" customHeight="1" thickBot="1" x14ac:dyDescent="0.35">
      <c r="A36" s="12" t="s">
        <v>26</v>
      </c>
      <c r="B36" s="155">
        <f>COUNTIF(B5:B34,"N")+COUNTIF(B5:B34,"N2")</f>
        <v>4</v>
      </c>
      <c r="C36" s="156">
        <f>COUNTIF(C5:C34,"N")+COUNTIF(C5:C34,"N2")</f>
        <v>4</v>
      </c>
      <c r="D36" s="30">
        <f>COUNTIF(D5:D34,"N")+COUNTIF(D5:D34,"N2")</f>
        <v>5</v>
      </c>
      <c r="E36" s="30">
        <f>COUNTIF(E5:E34,"N")+COUNTIF(E5:E34,"N2")</f>
        <v>5</v>
      </c>
      <c r="F36" s="30">
        <f>COUNTIF(F5:F34,"N")+COUNTIF(F5:F34,"N2")</f>
        <v>5</v>
      </c>
      <c r="G36" s="30">
        <f>COUNTIF(G5:G34,"N")+COUNTIF(G5:G34,"N2")</f>
        <v>4</v>
      </c>
      <c r="H36" s="30">
        <f>COUNTIF(H5:H34,"N")+COUNTIF(H5:H34,"N2")</f>
        <v>4</v>
      </c>
      <c r="I36" s="156">
        <f>COUNTIF(I5:I34,"N")+COUNTIF(I5:I34,"N2")</f>
        <v>4</v>
      </c>
      <c r="J36" s="156">
        <f>COUNTIF(J5:J34,"N")+COUNTIF(J5:J34,"N2")</f>
        <v>4</v>
      </c>
      <c r="K36" s="30">
        <f>COUNTIF(K5:K34,"N")+COUNTIF(K5:K34,"N2")</f>
        <v>5</v>
      </c>
      <c r="L36" s="30">
        <f>COUNTIF(L5:L34,"N")+COUNTIF(L5:L34,"N2")</f>
        <v>4</v>
      </c>
      <c r="M36" s="30">
        <f>COUNTIF(M5:M34,"N")+COUNTIF(M5:M34,"N2")</f>
        <v>5</v>
      </c>
      <c r="N36" s="30">
        <f>COUNTIF(N5:N34,"N")+COUNTIF(N5:N34,"N2")</f>
        <v>5</v>
      </c>
      <c r="O36" s="30">
        <f>COUNTIF(O5:O34,"N")+COUNTIF(O5:O34,"N2")</f>
        <v>5</v>
      </c>
      <c r="P36" s="156">
        <f>COUNTIF(P5:P34,"N")+COUNTIF(P5:P34,"N2")</f>
        <v>5</v>
      </c>
      <c r="Q36" s="156">
        <f>COUNTIF(Q5:Q34,"N")+COUNTIF(Q5:Q34,"N2")</f>
        <v>3</v>
      </c>
      <c r="R36" s="30">
        <f>COUNTIF(R5:R34,"N")+COUNTIF(R5:R34,"N2")</f>
        <v>4</v>
      </c>
      <c r="S36" s="30">
        <f>COUNTIF(S5:S34,"N")+COUNTIF(S5:S34,"N2")</f>
        <v>4</v>
      </c>
      <c r="T36" s="30">
        <f>COUNTIF(T5:T34,"N")+COUNTIF(T5:T34,"N2")</f>
        <v>4</v>
      </c>
      <c r="U36" s="30">
        <f>COUNTIF(U5:U34,"N")+COUNTIF(U5:U34,"N2")</f>
        <v>4</v>
      </c>
      <c r="V36" s="30">
        <f>COUNTIF(V5:V34,"N")+COUNTIF(V5:V34,"N2")</f>
        <v>4</v>
      </c>
      <c r="W36" s="156">
        <f>COUNTIF(W5:W34,"N")+COUNTIF(W5:W34,"N2")</f>
        <v>3</v>
      </c>
      <c r="X36" s="156">
        <f>COUNTIF(X5:X34,"N")+COUNTIF(X5:X34,"N2")</f>
        <v>3</v>
      </c>
      <c r="Y36" s="30">
        <f>COUNTIF(Y5:Y34,"N")+COUNTIF(Y5:Y34,"N2")</f>
        <v>5</v>
      </c>
      <c r="Z36" s="30">
        <f>COUNTIF(Z5:Z34,"N")+COUNTIF(Z5:Z34,"N2")</f>
        <v>5</v>
      </c>
      <c r="AA36" s="30">
        <f>COUNTIF(AA5:AA34,"N")+COUNTIF(AA5:AA34,"N2")</f>
        <v>4</v>
      </c>
      <c r="AB36" s="30">
        <f>COUNTIF(AB5:AB34,"N")+COUNTIF(AB5:AB34,"N2")</f>
        <v>5</v>
      </c>
      <c r="AC36" s="30">
        <f>COUNTIF(AC5:AC34,"N")+COUNTIF(AC5:AC34,"N2")</f>
        <v>4</v>
      </c>
      <c r="AD36" s="106"/>
      <c r="AE36" s="20">
        <f>SUM(B36:AC36)</f>
        <v>120</v>
      </c>
      <c r="AF36" s="97"/>
      <c r="AG36" s="147"/>
      <c r="AH36" s="147"/>
      <c r="AI36" s="147"/>
      <c r="AJ36" s="98"/>
      <c r="AK36" s="99">
        <f>SUM(AD35:AJ35)</f>
        <v>720</v>
      </c>
      <c r="AL36" s="84"/>
      <c r="AM36" s="84"/>
      <c r="AN36" s="113"/>
    </row>
    <row r="37" spans="1:46" ht="13.5" customHeight="1" thickBot="1" x14ac:dyDescent="0.35">
      <c r="A37" s="12" t="s">
        <v>0</v>
      </c>
      <c r="B37" s="171">
        <f>COUNTIF(B5:B34,"교")+COUNTIF(B5:B34,"출")+COUNTIF(B5:B34,"연")+COUNTIF(B5:B34,"반")</f>
        <v>0</v>
      </c>
      <c r="C37" s="172">
        <f>COUNTIF(C5:C34,"교")+COUNTIF(C5:C34,"출")+COUNTIF(C5:C34,"연")+COUNTIF(C5:C34,"반")</f>
        <v>0</v>
      </c>
      <c r="D37" s="34">
        <f>COUNTIF(D5:D34,"교")+COUNTIF(D5:D34,"출")+COUNTIF(D5:D34,"연")+COUNTIF(D5:D34,"반")</f>
        <v>0</v>
      </c>
      <c r="E37" s="34">
        <f>COUNTIF(E5:E34,"교")+COUNTIF(E5:E34,"출")+COUNTIF(E5:E34,"연")+COUNTIF(E5:E34,"반")</f>
        <v>0</v>
      </c>
      <c r="F37" s="34">
        <f>COUNTIF(F5:F34,"교")+COUNTIF(F5:F34,"출")+COUNTIF(F5:F34,"연")+COUNTIF(F5:F34,"반")</f>
        <v>0</v>
      </c>
      <c r="G37" s="34">
        <f>COUNTIF(G5:G34,"교")+COUNTIF(G5:G34,"출")+COUNTIF(G5:G34,"연")+COUNTIF(G5:G34,"반")</f>
        <v>0</v>
      </c>
      <c r="H37" s="34">
        <f>COUNTIF(H5:H34,"교")+COUNTIF(H5:H34,"출")+COUNTIF(H5:H34,"연")+COUNTIF(H5:H34,"반")</f>
        <v>0</v>
      </c>
      <c r="I37" s="172">
        <f>COUNTIF(I5:I34,"교")+COUNTIF(I5:I34,"출")+COUNTIF(I5:I34,"연")+COUNTIF(I5:I34,"반")</f>
        <v>0</v>
      </c>
      <c r="J37" s="172">
        <f>COUNTIF(J5:J34,"교")+COUNTIF(J5:J34,"출")+COUNTIF(J5:J34,"연")+COUNTIF(J5:J34,"반")</f>
        <v>0</v>
      </c>
      <c r="K37" s="34">
        <f>COUNTIF(K5:K34,"교")+COUNTIF(K5:K34,"출")+COUNTIF(K5:K34,"연")+COUNTIF(K5:K34,"반")</f>
        <v>0</v>
      </c>
      <c r="L37" s="34">
        <f>COUNTIF(L5:L34,"교")+COUNTIF(L5:L34,"출")+COUNTIF(L5:L34,"연")+COUNTIF(L5:L34,"반")</f>
        <v>0</v>
      </c>
      <c r="M37" s="34">
        <f>COUNTIF(M5:M34,"교")+COUNTIF(M5:M34,"출")+COUNTIF(M5:M34,"연")+COUNTIF(M5:M34,"반")</f>
        <v>0</v>
      </c>
      <c r="N37" s="34">
        <f>COUNTIF(N5:N34,"교")+COUNTIF(N5:N34,"출")+COUNTIF(N5:N34,"연")+COUNTIF(N5:N34,"반")</f>
        <v>0</v>
      </c>
      <c r="O37" s="34">
        <f>COUNTIF(O5:O34,"교")+COUNTIF(O5:O34,"출")+COUNTIF(O5:O34,"연")+COUNTIF(O5:O34,"반")</f>
        <v>0</v>
      </c>
      <c r="P37" s="172">
        <f>COUNTIF(P5:P34,"교")+COUNTIF(P5:P34,"출")+COUNTIF(P5:P34,"연")+COUNTIF(P5:P34,"반")</f>
        <v>0</v>
      </c>
      <c r="Q37" s="172">
        <f>COUNTIF(Q5:Q34,"교")+COUNTIF(Q5:Q34,"출")+COUNTIF(Q5:Q34,"연")+COUNTIF(Q5:Q34,"반")</f>
        <v>0</v>
      </c>
      <c r="R37" s="34">
        <f>COUNTIF(R5:R34,"교")+COUNTIF(R5:R34,"출")+COUNTIF(R5:R34,"연")+COUNTIF(R5:R34,"반")</f>
        <v>0</v>
      </c>
      <c r="S37" s="34">
        <f>COUNTIF(S5:S34,"교")+COUNTIF(S5:S34,"출")+COUNTIF(S5:S34,"연")+COUNTIF(S5:S34,"반")</f>
        <v>0</v>
      </c>
      <c r="T37" s="34">
        <f>COUNTIF(T5:T34,"교")+COUNTIF(T5:T34,"출")+COUNTIF(T5:T34,"연")+COUNTIF(T5:T34,"반")</f>
        <v>0</v>
      </c>
      <c r="U37" s="34">
        <f>COUNTIF(U5:U34,"교")+COUNTIF(U5:U34,"출")+COUNTIF(U5:U34,"연")+COUNTIF(U5:U34,"반")</f>
        <v>0</v>
      </c>
      <c r="V37" s="34">
        <f>COUNTIF(V5:V34,"교")+COUNTIF(V5:V34,"출")+COUNTIF(V5:V34,"연")+COUNTIF(V5:V34,"반")</f>
        <v>0</v>
      </c>
      <c r="W37" s="172">
        <f>COUNTIF(W5:W34,"교")+COUNTIF(W5:W34,"출")+COUNTIF(W5:W34,"연")+COUNTIF(W5:W34,"반")</f>
        <v>0</v>
      </c>
      <c r="X37" s="172">
        <f>COUNTIF(X5:X34,"교")+COUNTIF(X5:X34,"출")+COUNTIF(X5:X34,"연")+COUNTIF(X5:X34,"반")</f>
        <v>0</v>
      </c>
      <c r="Y37" s="34">
        <f>COUNTIF(Y5:Y34,"교")+COUNTIF(Y5:Y34,"출")+COUNTIF(Y5:Y34,"연")+COUNTIF(Y5:Y34,"반")</f>
        <v>0</v>
      </c>
      <c r="Z37" s="34">
        <f>COUNTIF(Z5:Z34,"교")+COUNTIF(Z5:Z34,"출")+COUNTIF(Z5:Z34,"연")+COUNTIF(Z5:Z34,"반")</f>
        <v>0</v>
      </c>
      <c r="AA37" s="34">
        <f>COUNTIF(AA5:AA34,"교")+COUNTIF(AA5:AA34,"출")+COUNTIF(AA5:AA34,"연")+COUNTIF(AA5:AA34,"반")</f>
        <v>0</v>
      </c>
      <c r="AB37" s="34">
        <f>COUNTIF(AB5:AB34,"교")+COUNTIF(AB5:AB34,"출")+COUNTIF(AB5:AB34,"연")+COUNTIF(AB5:AB34,"반")</f>
        <v>0</v>
      </c>
      <c r="AC37" s="34">
        <f>COUNTIF(AC5:AC34,"교")+COUNTIF(AC5:AC34,"출")+COUNTIF(AC5:AC34,"연")+COUNTIF(AC5:AC34,"반")</f>
        <v>0</v>
      </c>
      <c r="AD37" s="107"/>
      <c r="AE37" s="69"/>
      <c r="AF37" s="11"/>
      <c r="AG37" s="127">
        <f>SUM(B37:AC37)</f>
        <v>0</v>
      </c>
      <c r="AH37" s="128"/>
      <c r="AI37" s="129"/>
      <c r="AJ37" s="10"/>
      <c r="AK37" s="9"/>
      <c r="AL37" s="8"/>
      <c r="AM37" s="8"/>
      <c r="AN37" s="8"/>
      <c r="AO37" s="48"/>
      <c r="AP37" s="48"/>
    </row>
    <row r="38" spans="1:46" ht="15" customHeight="1" x14ac:dyDescent="0.3">
      <c r="A38" s="19" t="s">
        <v>55</v>
      </c>
      <c r="B38" s="173">
        <f>COUNTIF(B5:B34,"청")+COUNTIF(B5:B34,"병")+COUNTIF(B5:B34,"코")+COUNTIF(B5:B34,"공")+COUNTIF(B5:B34,"휴")</f>
        <v>0</v>
      </c>
      <c r="C38" s="174">
        <f>COUNTIF(C5:C34,"청")+COUNTIF(C5:C34,"병")+COUNTIF(C5:C34,"코")+COUNTIF(C5:C34,"공")+COUNTIF(C5:C34,"휴")</f>
        <v>0</v>
      </c>
      <c r="D38" s="35">
        <f>COUNTIF(D5:D34,"청")+COUNTIF(D5:D34,"병")+COUNTIF(D5:D34,"코")+COUNTIF(D5:D34,"공")+COUNTIF(D5:D34,"휴")</f>
        <v>1</v>
      </c>
      <c r="E38" s="35">
        <f>COUNTIF(E5:E34,"청")+COUNTIF(E5:E34,"병")+COUNTIF(E5:E34,"코")+COUNTIF(E5:E34,"공")+COUNTIF(E5:E34,"휴")</f>
        <v>1</v>
      </c>
      <c r="F38" s="35">
        <f>COUNTIF(F5:F34,"청")+COUNTIF(F5:F34,"병")+COUNTIF(F5:F34,"코")+COUNTIF(F5:F34,"공")+COUNTIF(F5:F34,"휴")</f>
        <v>1</v>
      </c>
      <c r="G38" s="35">
        <f>COUNTIF(G5:G34,"청")+COUNTIF(G5:G34,"병")+COUNTIF(G5:G34,"코")+COUNTIF(G5:G34,"공")+COUNTIF(G5:G34,"휴")</f>
        <v>1</v>
      </c>
      <c r="H38" s="35">
        <f>COUNTIF(H5:H34,"청")+COUNTIF(H5:H34,"병")+COUNTIF(H5:H34,"코")+COUNTIF(H5:H34,"공")+COUNTIF(H5:H34,"휴")</f>
        <v>1</v>
      </c>
      <c r="I38" s="174">
        <f>COUNTIF(I5:I34,"청")+COUNTIF(I5:I34,"병")+COUNTIF(I5:I34,"코")+COUNTIF(I5:I34,"공")+COUNTIF(I5:I34,"휴")</f>
        <v>1</v>
      </c>
      <c r="J38" s="174">
        <f>COUNTIF(J5:J34,"청")+COUNTIF(J5:J34,"병")+COUNTIF(J5:J34,"코")+COUNTIF(J5:J34,"공")+COUNTIF(J5:J34,"휴")</f>
        <v>0</v>
      </c>
      <c r="K38" s="35">
        <f>COUNTIF(K5:K34,"청")+COUNTIF(K5:K34,"병")+COUNTIF(K5:K34,"코")+COUNTIF(K5:K34,"공")+COUNTIF(K5:K34,"휴")</f>
        <v>1</v>
      </c>
      <c r="L38" s="35">
        <f>COUNTIF(L5:L34,"청")+COUNTIF(L5:L34,"병")+COUNTIF(L5:L34,"코")+COUNTIF(L5:L34,"공")+COUNTIF(L5:L34,"휴")</f>
        <v>1</v>
      </c>
      <c r="M38" s="35">
        <f>COUNTIF(M5:M34,"청")+COUNTIF(M5:M34,"병")+COUNTIF(M5:M34,"코")+COUNTIF(M5:M34,"공")+COUNTIF(M5:M34,"휴")</f>
        <v>1</v>
      </c>
      <c r="N38" s="35">
        <f>COUNTIF(N5:N34,"청")+COUNTIF(N5:N34,"병")+COUNTIF(N5:N34,"코")+COUNTIF(N5:N34,"공")+COUNTIF(N5:N34,"휴")</f>
        <v>1</v>
      </c>
      <c r="O38" s="35">
        <f>COUNTIF(O5:O34,"청")+COUNTIF(O5:O34,"병")+COUNTIF(O5:O34,"코")+COUNTIF(O5:O34,"공")+COUNTIF(O5:O34,"휴")</f>
        <v>1</v>
      </c>
      <c r="P38" s="174">
        <f>COUNTIF(P5:P34,"청")+COUNTIF(P5:P34,"병")+COUNTIF(P5:P34,"코")+COUNTIF(P5:P34,"공")+COUNTIF(P5:P34,"휴")</f>
        <v>1</v>
      </c>
      <c r="Q38" s="174">
        <f>COUNTIF(Q5:Q34,"청")+COUNTIF(Q5:Q34,"병")+COUNTIF(Q5:Q34,"코")+COUNTIF(Q5:Q34,"공")+COUNTIF(Q5:Q34,"휴")</f>
        <v>0</v>
      </c>
      <c r="R38" s="35">
        <f>COUNTIF(R5:R34,"청")+COUNTIF(R5:R34,"병")+COUNTIF(R5:R34,"코")+COUNTIF(R5:R34,"공")+COUNTIF(R5:R34,"휴")</f>
        <v>1</v>
      </c>
      <c r="S38" s="35">
        <f>COUNTIF(S5:S34,"청")+COUNTIF(S5:S34,"병")+COUNTIF(S5:S34,"코")+COUNTIF(S5:S34,"공")+COUNTIF(S5:S34,"휴")</f>
        <v>1</v>
      </c>
      <c r="T38" s="35">
        <f>COUNTIF(T5:T34,"청")+COUNTIF(T5:T34,"병")+COUNTIF(T5:T34,"코")+COUNTIF(T5:T34,"공")+COUNTIF(T5:T34,"휴")</f>
        <v>1</v>
      </c>
      <c r="U38" s="35">
        <f>COUNTIF(U5:U34,"청")+COUNTIF(U5:U34,"병")+COUNTIF(U5:U34,"코")+COUNTIF(U5:U34,"공")+COUNTIF(U5:U34,"휴")</f>
        <v>1</v>
      </c>
      <c r="V38" s="35">
        <f>COUNTIF(V5:V34,"청")+COUNTIF(V5:V34,"병")+COUNTIF(V5:V34,"코")+COUNTIF(V5:V34,"공")+COUNTIF(V5:V34,"휴")</f>
        <v>1</v>
      </c>
      <c r="W38" s="174">
        <f>COUNTIF(W5:W34,"청")+COUNTIF(W5:W34,"병")+COUNTIF(W5:W34,"코")+COUNTIF(W5:W34,"공")+COUNTIF(W5:W34,"휴")</f>
        <v>1</v>
      </c>
      <c r="X38" s="174">
        <f>COUNTIF(X5:X34,"청")+COUNTIF(X5:X34,"병")+COUNTIF(X5:X34,"코")+COUNTIF(X5:X34,"공")+COUNTIF(X5:X34,"휴")</f>
        <v>0</v>
      </c>
      <c r="Y38" s="35">
        <f>COUNTIF(Y5:Y34,"청")+COUNTIF(Y5:Y34,"병")+COUNTIF(Y5:Y34,"코")+COUNTIF(Y5:Y34,"공")+COUNTIF(Y5:Y34,"휴")</f>
        <v>1</v>
      </c>
      <c r="Z38" s="35">
        <f>COUNTIF(Z5:Z34,"청")+COUNTIF(Z5:Z34,"병")+COUNTIF(Z5:Z34,"코")+COUNTIF(Z5:Z34,"공")+COUNTIF(Z5:Z34,"휴")</f>
        <v>1</v>
      </c>
      <c r="AA38" s="35">
        <f>COUNTIF(AA5:AA34,"청")+COUNTIF(AA5:AA34,"병")+COUNTIF(AA5:AA34,"코")+COUNTIF(AA5:AA34,"공")+COUNTIF(AA5:AA34,"휴")</f>
        <v>1</v>
      </c>
      <c r="AB38" s="35">
        <f>COUNTIF(AB5:AB34,"청")+COUNTIF(AB5:AB34,"병")+COUNTIF(AB5:AB34,"코")+COUNTIF(AB5:AB34,"공")+COUNTIF(AB5:AB34,"휴")</f>
        <v>1</v>
      </c>
      <c r="AC38" s="35">
        <f>COUNTIF(AC5:AC34,"청")+COUNTIF(AC5:AC34,"병")+COUNTIF(AC5:AC34,"코")+COUNTIF(AC5:AC34,"공")+COUNTIF(AC5:AC34,"휴")</f>
        <v>1</v>
      </c>
      <c r="AD38" s="108">
        <f>SUM(B38:AC38)</f>
        <v>23</v>
      </c>
      <c r="AE38" s="70"/>
      <c r="AF38" s="70"/>
      <c r="AG38" s="130" t="s">
        <v>57</v>
      </c>
      <c r="AH38" s="131"/>
      <c r="AI38" s="131"/>
      <c r="AJ38" s="146"/>
      <c r="AK38" s="5"/>
      <c r="AO38" s="48"/>
      <c r="AP38" s="48"/>
    </row>
    <row r="39" spans="1:46" ht="15" customHeight="1" thickBot="1" x14ac:dyDescent="0.35">
      <c r="A39" s="7" t="s">
        <v>3</v>
      </c>
      <c r="B39" s="173">
        <f>COUNTIF(B5:B34,"보")</f>
        <v>0</v>
      </c>
      <c r="C39" s="174">
        <f>COUNTIF(C5:C34,"보")</f>
        <v>0</v>
      </c>
      <c r="D39" s="35">
        <f>COUNTIF(D5:D34,"보")</f>
        <v>0</v>
      </c>
      <c r="E39" s="35">
        <f>COUNTIF(E5:E34,"보")</f>
        <v>0</v>
      </c>
      <c r="F39" s="35">
        <f>COUNTIF(F5:F34,"보")</f>
        <v>0</v>
      </c>
      <c r="G39" s="35">
        <f>COUNTIF(G5:G34,"보")</f>
        <v>0</v>
      </c>
      <c r="H39" s="35">
        <f>COUNTIF(H5:H34,"보")</f>
        <v>0</v>
      </c>
      <c r="I39" s="174">
        <f>COUNTIF(I5:I34,"보")</f>
        <v>0</v>
      </c>
      <c r="J39" s="174">
        <f>COUNTIF(J5:J34,"보")</f>
        <v>0</v>
      </c>
      <c r="K39" s="35">
        <f>COUNTIF(K5:K34,"보")</f>
        <v>0</v>
      </c>
      <c r="L39" s="35">
        <f>COUNTIF(L5:L34,"보")</f>
        <v>0</v>
      </c>
      <c r="M39" s="35">
        <f>COUNTIF(M5:M34,"보")</f>
        <v>0</v>
      </c>
      <c r="N39" s="35">
        <f>COUNTIF(N5:N34,"보")</f>
        <v>0</v>
      </c>
      <c r="O39" s="35">
        <f>COUNTIF(O5:O34,"보")</f>
        <v>0</v>
      </c>
      <c r="P39" s="174">
        <f>COUNTIF(P5:P34,"보")</f>
        <v>0</v>
      </c>
      <c r="Q39" s="174">
        <f>COUNTIF(Q5:Q34,"보")</f>
        <v>0</v>
      </c>
      <c r="R39" s="35">
        <f>COUNTIF(R5:R34,"보")</f>
        <v>0</v>
      </c>
      <c r="S39" s="35">
        <f>COUNTIF(S5:S34,"보")</f>
        <v>0</v>
      </c>
      <c r="T39" s="35">
        <f>COUNTIF(T5:T34,"보")</f>
        <v>0</v>
      </c>
      <c r="U39" s="35">
        <f>COUNTIF(U5:U34,"보")</f>
        <v>0</v>
      </c>
      <c r="V39" s="35">
        <f>COUNTIF(V5:V34,"보")</f>
        <v>0</v>
      </c>
      <c r="W39" s="174">
        <f>COUNTIF(W5:W34,"보")</f>
        <v>0</v>
      </c>
      <c r="X39" s="174">
        <f>COUNTIF(X5:X34,"보")</f>
        <v>0</v>
      </c>
      <c r="Y39" s="35">
        <f>COUNTIF(Y5:Y34,"보")</f>
        <v>0</v>
      </c>
      <c r="Z39" s="35">
        <f>COUNTIF(Z5:Z34,"보")</f>
        <v>0</v>
      </c>
      <c r="AA39" s="35">
        <f>COUNTIF(AA5:AA34,"보")</f>
        <v>0</v>
      </c>
      <c r="AB39" s="35">
        <f>COUNTIF(AB5:AB34,"보")</f>
        <v>0</v>
      </c>
      <c r="AC39" s="35">
        <f>COUNTIF(AC5:AC34,"보")</f>
        <v>0</v>
      </c>
      <c r="AD39" s="109">
        <f>SUM(B39:AC39)</f>
        <v>0</v>
      </c>
      <c r="AE39" s="6"/>
      <c r="AF39" s="6"/>
      <c r="AG39" s="132"/>
      <c r="AH39" s="146"/>
      <c r="AI39" s="146"/>
      <c r="AJ39" s="146"/>
      <c r="AK39" s="5"/>
      <c r="AO39" s="48"/>
      <c r="AP39" s="48"/>
    </row>
    <row r="40" spans="1:46" ht="15" customHeight="1" thickBot="1" x14ac:dyDescent="0.35">
      <c r="A40" s="4" t="s">
        <v>8</v>
      </c>
      <c r="B40" s="157">
        <f>COUNTIF(B5:B34,"")</f>
        <v>17</v>
      </c>
      <c r="C40" s="175">
        <f>COUNTIF(C5:C34,"")</f>
        <v>17</v>
      </c>
      <c r="D40" s="36">
        <f>COUNTIF(D5:D34,"")</f>
        <v>6</v>
      </c>
      <c r="E40" s="36">
        <f>COUNTIF(E5:E34,"")</f>
        <v>6</v>
      </c>
      <c r="F40" s="36">
        <f>COUNTIF(F5:F34,"")</f>
        <v>3</v>
      </c>
      <c r="G40" s="36">
        <f>COUNTIF(G5:G34,"")</f>
        <v>7</v>
      </c>
      <c r="H40" s="36">
        <f>COUNTIF(H5:H34,"")</f>
        <v>7</v>
      </c>
      <c r="I40" s="175">
        <f>COUNTIF(I5:I34,"")</f>
        <v>16</v>
      </c>
      <c r="J40" s="175">
        <f>COUNTIF(J5:J34,"")</f>
        <v>19</v>
      </c>
      <c r="K40" s="36">
        <f>COUNTIF(K5:K34,"")</f>
        <v>4</v>
      </c>
      <c r="L40" s="36">
        <f>COUNTIF(L5:L34,"")</f>
        <v>8</v>
      </c>
      <c r="M40" s="36">
        <f>COUNTIF(M5:M34,"")</f>
        <v>6</v>
      </c>
      <c r="N40" s="36">
        <f>COUNTIF(N5:N34,"")</f>
        <v>5</v>
      </c>
      <c r="O40" s="36">
        <f>COUNTIF(O5:O34,"")</f>
        <v>7</v>
      </c>
      <c r="P40" s="175">
        <f>COUNTIF(P5:P34,"")</f>
        <v>15</v>
      </c>
      <c r="Q40" s="175">
        <f>COUNTIF(Q5:Q34,"")</f>
        <v>17</v>
      </c>
      <c r="R40" s="36">
        <f>COUNTIF(R5:R34,"")</f>
        <v>5</v>
      </c>
      <c r="S40" s="36">
        <f>COUNTIF(S5:S34,"")</f>
        <v>4</v>
      </c>
      <c r="T40" s="36">
        <f>COUNTIF(T5:T34,"")</f>
        <v>4</v>
      </c>
      <c r="U40" s="36">
        <f>COUNTIF(U5:U34,"")</f>
        <v>5</v>
      </c>
      <c r="V40" s="36">
        <f>COUNTIF(V5:V34,"")</f>
        <v>7</v>
      </c>
      <c r="W40" s="175">
        <f>COUNTIF(W5:W34,"")</f>
        <v>16</v>
      </c>
      <c r="X40" s="175">
        <f>COUNTIF(X5:X34,"")</f>
        <v>19</v>
      </c>
      <c r="Y40" s="36">
        <f>COUNTIF(Y5:Y34,"")</f>
        <v>5</v>
      </c>
      <c r="Z40" s="36">
        <f>COUNTIF(Z5:Z34,"")</f>
        <v>5</v>
      </c>
      <c r="AA40" s="36">
        <f>COUNTIF(AA5:AA34,"")</f>
        <v>6</v>
      </c>
      <c r="AB40" s="36">
        <f>COUNTIF(AB5:AB34,"")</f>
        <v>6</v>
      </c>
      <c r="AC40" s="36">
        <f>COUNTIF(AC5:AC34,"")</f>
        <v>6</v>
      </c>
      <c r="AD40" s="110"/>
      <c r="AE40" s="3"/>
      <c r="AF40" s="2">
        <f>SUM(B40:AC40)</f>
        <v>248</v>
      </c>
      <c r="AG40" s="133"/>
      <c r="AH40" s="134"/>
      <c r="AI40" s="134"/>
      <c r="AJ40" s="134"/>
      <c r="AK40" s="88">
        <f>SUM(B35:AC35)</f>
        <v>449</v>
      </c>
      <c r="AL40" s="84"/>
      <c r="AM40" s="84"/>
      <c r="AN40" s="113"/>
      <c r="AO40" s="48"/>
      <c r="AP40" s="48"/>
    </row>
    <row r="41" spans="1:46" ht="13.5" customHeight="1" x14ac:dyDescent="0.3">
      <c r="B41" s="176">
        <v>1</v>
      </c>
      <c r="C41" s="176">
        <v>2</v>
      </c>
      <c r="D41" s="37">
        <v>3</v>
      </c>
      <c r="E41" s="37">
        <v>4</v>
      </c>
      <c r="F41" s="37">
        <v>5</v>
      </c>
      <c r="G41" s="37">
        <v>6</v>
      </c>
      <c r="H41" s="37">
        <v>7</v>
      </c>
      <c r="I41" s="176">
        <v>8</v>
      </c>
      <c r="J41" s="176">
        <v>9</v>
      </c>
      <c r="K41" s="37">
        <v>10</v>
      </c>
      <c r="L41" s="37">
        <v>11</v>
      </c>
      <c r="M41" s="37">
        <v>12</v>
      </c>
      <c r="N41" s="37">
        <v>13</v>
      </c>
      <c r="O41" s="37">
        <v>14</v>
      </c>
      <c r="P41" s="176">
        <v>15</v>
      </c>
      <c r="Q41" s="176">
        <v>16</v>
      </c>
      <c r="R41" s="37">
        <v>17</v>
      </c>
      <c r="S41" s="37">
        <v>18</v>
      </c>
      <c r="T41" s="37">
        <v>19</v>
      </c>
      <c r="U41" s="37">
        <v>20</v>
      </c>
      <c r="V41" s="37">
        <v>21</v>
      </c>
      <c r="W41" s="176">
        <v>22</v>
      </c>
      <c r="X41" s="176">
        <v>23</v>
      </c>
      <c r="Y41" s="37">
        <v>24</v>
      </c>
      <c r="Z41" s="37">
        <v>25</v>
      </c>
      <c r="AA41" s="37">
        <v>26</v>
      </c>
      <c r="AB41" s="37">
        <v>27</v>
      </c>
      <c r="AC41" s="37">
        <v>28</v>
      </c>
    </row>
    <row r="42" spans="1:46" x14ac:dyDescent="0.3">
      <c r="AD42" s="25"/>
      <c r="AE42" s="65" t="s">
        <v>52</v>
      </c>
      <c r="AF42" s="68" t="s">
        <v>45</v>
      </c>
    </row>
  </sheetData>
  <mergeCells count="12">
    <mergeCell ref="AG38:AJ40"/>
    <mergeCell ref="AG36:AI36"/>
    <mergeCell ref="AG37:AI37"/>
    <mergeCell ref="AQ3:AQ4"/>
    <mergeCell ref="A1:AK2"/>
    <mergeCell ref="A3:A4"/>
    <mergeCell ref="AD3:AD4"/>
    <mergeCell ref="AE3:AE4"/>
    <mergeCell ref="AF3:AF4"/>
    <mergeCell ref="AH3:AH4"/>
    <mergeCell ref="AI3:AI4"/>
    <mergeCell ref="AK3:AK4"/>
  </mergeCells>
  <phoneticPr fontId="18" type="noConversion"/>
  <pageMargins left="0.86" right="0.2" top="0.43" bottom="0.24" header="0.2" footer="0.2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2"/>
  <sheetViews>
    <sheetView tabSelected="1" topLeftCell="A4" zoomScaleNormal="100" zoomScaleSheetLayoutView="75" workbookViewId="0">
      <selection activeCell="AM37" sqref="AM37"/>
    </sheetView>
  </sheetViews>
  <sheetFormatPr defaultColWidth="3.875" defaultRowHeight="16.5" x14ac:dyDescent="0.3"/>
  <cols>
    <col min="1" max="1" width="8.25" style="40" customWidth="1"/>
    <col min="2" max="3" width="3" style="176" customWidth="1"/>
    <col min="4" max="8" width="3" style="37" customWidth="1"/>
    <col min="9" max="10" width="3" style="176" customWidth="1"/>
    <col min="11" max="15" width="3" style="37" customWidth="1"/>
    <col min="16" max="17" width="3" style="176" customWidth="1"/>
    <col min="18" max="22" width="3" style="37" customWidth="1"/>
    <col min="23" max="24" width="3" style="176" customWidth="1"/>
    <col min="25" max="29" width="3" style="37" customWidth="1"/>
    <col min="30" max="30" width="3.125" style="1" customWidth="1"/>
    <col min="31" max="31" width="3.5" style="1" customWidth="1"/>
    <col min="32" max="32" width="3.125" style="1" customWidth="1"/>
    <col min="33" max="33" width="2.875" style="1" customWidth="1"/>
    <col min="34" max="34" width="2.625" style="1" customWidth="1"/>
    <col min="35" max="35" width="2.5" style="1" customWidth="1"/>
    <col min="36" max="36" width="2.75" style="1" customWidth="1"/>
    <col min="37" max="37" width="4.375" style="1" customWidth="1"/>
    <col min="38" max="38" width="9.625" style="1" customWidth="1"/>
    <col min="39" max="39" width="11.25" style="1" customWidth="1"/>
    <col min="40" max="40" width="5.625" style="1" customWidth="1"/>
    <col min="41" max="43" width="3.625" style="44" customWidth="1"/>
    <col min="44" max="46" width="3.625" style="43" customWidth="1"/>
    <col min="47" max="47" width="4" style="1" customWidth="1"/>
    <col min="48" max="16384" width="3.875" style="1"/>
  </cols>
  <sheetData>
    <row r="1" spans="1:47" ht="8.25" customHeight="1" x14ac:dyDescent="0.3">
      <c r="A1" s="135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15"/>
      <c r="AN1" s="115"/>
    </row>
    <row r="2" spans="1:47" ht="22.5" customHeight="1" thickBot="1" x14ac:dyDescent="0.3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15"/>
      <c r="AN2" s="115"/>
      <c r="AO2" s="46" t="s">
        <v>46</v>
      </c>
      <c r="AP2" s="46"/>
      <c r="AQ2" s="46"/>
      <c r="AR2" s="45" t="s">
        <v>47</v>
      </c>
      <c r="AS2" s="45"/>
      <c r="AT2" s="45"/>
    </row>
    <row r="3" spans="1:47" ht="13.5" customHeight="1" x14ac:dyDescent="0.3">
      <c r="A3" s="136" t="s">
        <v>27</v>
      </c>
      <c r="B3" s="149">
        <v>1</v>
      </c>
      <c r="C3" s="150">
        <v>2</v>
      </c>
      <c r="D3" s="31">
        <v>3</v>
      </c>
      <c r="E3" s="31">
        <v>4</v>
      </c>
      <c r="F3" s="31">
        <v>5</v>
      </c>
      <c r="G3" s="31">
        <v>6</v>
      </c>
      <c r="H3" s="31">
        <v>7</v>
      </c>
      <c r="I3" s="150">
        <v>8</v>
      </c>
      <c r="J3" s="150">
        <v>9</v>
      </c>
      <c r="K3" s="31">
        <v>10</v>
      </c>
      <c r="L3" s="31">
        <v>11</v>
      </c>
      <c r="M3" s="31">
        <v>12</v>
      </c>
      <c r="N3" s="31">
        <v>13</v>
      </c>
      <c r="O3" s="31">
        <v>14</v>
      </c>
      <c r="P3" s="150">
        <v>15</v>
      </c>
      <c r="Q3" s="150">
        <v>16</v>
      </c>
      <c r="R3" s="31">
        <v>17</v>
      </c>
      <c r="S3" s="31">
        <v>18</v>
      </c>
      <c r="T3" s="31">
        <v>19</v>
      </c>
      <c r="U3" s="31">
        <v>20</v>
      </c>
      <c r="V3" s="31">
        <v>21</v>
      </c>
      <c r="W3" s="150">
        <v>22</v>
      </c>
      <c r="X3" s="150">
        <v>23</v>
      </c>
      <c r="Y3" s="31">
        <v>24</v>
      </c>
      <c r="Z3" s="31">
        <v>25</v>
      </c>
      <c r="AA3" s="31">
        <v>26</v>
      </c>
      <c r="AB3" s="31">
        <v>27</v>
      </c>
      <c r="AC3" s="31">
        <v>28</v>
      </c>
      <c r="AD3" s="138" t="s">
        <v>54</v>
      </c>
      <c r="AE3" s="140" t="s">
        <v>26</v>
      </c>
      <c r="AF3" s="142" t="s">
        <v>8</v>
      </c>
      <c r="AG3" s="22" t="s">
        <v>14</v>
      </c>
      <c r="AH3" s="142" t="s">
        <v>34</v>
      </c>
      <c r="AI3" s="142" t="s">
        <v>41</v>
      </c>
      <c r="AJ3" s="23" t="s">
        <v>1</v>
      </c>
      <c r="AK3" s="144" t="s">
        <v>21</v>
      </c>
      <c r="AL3" s="113"/>
      <c r="AN3" s="113"/>
      <c r="AO3" s="57" t="s">
        <v>49</v>
      </c>
      <c r="AP3" s="57" t="s">
        <v>64</v>
      </c>
      <c r="AQ3" s="57" t="s">
        <v>87</v>
      </c>
      <c r="AR3" s="125" t="s">
        <v>48</v>
      </c>
      <c r="AS3" s="125" t="s">
        <v>86</v>
      </c>
      <c r="AT3" s="184"/>
      <c r="AU3" s="183" t="s">
        <v>50</v>
      </c>
    </row>
    <row r="4" spans="1:47" ht="13.5" customHeight="1" thickBot="1" x14ac:dyDescent="0.35">
      <c r="A4" s="137"/>
      <c r="B4" s="151" t="s">
        <v>69</v>
      </c>
      <c r="C4" s="152" t="s">
        <v>70</v>
      </c>
      <c r="D4" s="72" t="s">
        <v>71</v>
      </c>
      <c r="E4" s="72" t="s">
        <v>72</v>
      </c>
      <c r="F4" s="72" t="s">
        <v>73</v>
      </c>
      <c r="G4" s="72" t="s">
        <v>7</v>
      </c>
      <c r="H4" s="72" t="s">
        <v>35</v>
      </c>
      <c r="I4" s="152" t="s">
        <v>24</v>
      </c>
      <c r="J4" s="152" t="s">
        <v>5</v>
      </c>
      <c r="K4" s="72" t="s">
        <v>43</v>
      </c>
      <c r="L4" s="72" t="s">
        <v>11</v>
      </c>
      <c r="M4" s="72" t="s">
        <v>12</v>
      </c>
      <c r="N4" s="72" t="s">
        <v>7</v>
      </c>
      <c r="O4" s="72" t="s">
        <v>35</v>
      </c>
      <c r="P4" s="152" t="s">
        <v>24</v>
      </c>
      <c r="Q4" s="152" t="s">
        <v>5</v>
      </c>
      <c r="R4" s="72" t="s">
        <v>43</v>
      </c>
      <c r="S4" s="72" t="s">
        <v>11</v>
      </c>
      <c r="T4" s="72" t="s">
        <v>12</v>
      </c>
      <c r="U4" s="72" t="s">
        <v>7</v>
      </c>
      <c r="V4" s="72" t="s">
        <v>35</v>
      </c>
      <c r="W4" s="152" t="s">
        <v>24</v>
      </c>
      <c r="X4" s="152" t="s">
        <v>5</v>
      </c>
      <c r="Y4" s="72" t="s">
        <v>43</v>
      </c>
      <c r="Z4" s="72" t="s">
        <v>11</v>
      </c>
      <c r="AA4" s="72" t="s">
        <v>12</v>
      </c>
      <c r="AB4" s="72" t="s">
        <v>7</v>
      </c>
      <c r="AC4" s="72" t="s">
        <v>74</v>
      </c>
      <c r="AD4" s="139"/>
      <c r="AE4" s="141"/>
      <c r="AF4" s="143"/>
      <c r="AG4" s="24" t="s">
        <v>36</v>
      </c>
      <c r="AH4" s="143"/>
      <c r="AI4" s="143"/>
      <c r="AJ4" s="26" t="s">
        <v>45</v>
      </c>
      <c r="AK4" s="145"/>
      <c r="AL4" s="113"/>
      <c r="AM4" s="1" t="s">
        <v>62</v>
      </c>
      <c r="AN4" s="113"/>
      <c r="AO4" s="58">
        <v>13</v>
      </c>
      <c r="AP4" s="58">
        <v>8</v>
      </c>
      <c r="AQ4" s="58"/>
      <c r="AR4" s="126"/>
      <c r="AS4" s="126"/>
      <c r="AT4" s="184"/>
      <c r="AU4" s="183"/>
    </row>
    <row r="5" spans="1:47" ht="13.5" customHeight="1" thickBot="1" x14ac:dyDescent="0.35">
      <c r="A5" s="18" t="s">
        <v>33</v>
      </c>
      <c r="B5" s="153"/>
      <c r="C5" s="154"/>
      <c r="D5" s="32" t="s">
        <v>65</v>
      </c>
      <c r="E5" s="32" t="s">
        <v>67</v>
      </c>
      <c r="F5" s="32" t="s">
        <v>65</v>
      </c>
      <c r="G5" s="32" t="s">
        <v>65</v>
      </c>
      <c r="H5" s="32" t="s">
        <v>66</v>
      </c>
      <c r="I5" s="154"/>
      <c r="J5" s="154"/>
      <c r="K5" s="32" t="s">
        <v>65</v>
      </c>
      <c r="L5" s="32" t="s">
        <v>65</v>
      </c>
      <c r="M5" s="32" t="s">
        <v>66</v>
      </c>
      <c r="N5" s="32" t="s">
        <v>67</v>
      </c>
      <c r="O5" s="32" t="s">
        <v>65</v>
      </c>
      <c r="P5" s="154"/>
      <c r="Q5" s="154"/>
      <c r="R5" s="32" t="s">
        <v>66</v>
      </c>
      <c r="S5" s="32" t="s">
        <v>67</v>
      </c>
      <c r="T5" s="32" t="s">
        <v>65</v>
      </c>
      <c r="U5" s="32" t="s">
        <v>65</v>
      </c>
      <c r="V5" s="32" t="s">
        <v>65</v>
      </c>
      <c r="W5" s="154"/>
      <c r="X5" s="154"/>
      <c r="Y5" s="32" t="s">
        <v>65</v>
      </c>
      <c r="Z5" s="32" t="s">
        <v>75</v>
      </c>
      <c r="AA5" s="32" t="s">
        <v>66</v>
      </c>
      <c r="AB5" s="32" t="s">
        <v>65</v>
      </c>
      <c r="AC5" s="78" t="s">
        <v>68</v>
      </c>
      <c r="AD5" s="51">
        <f>COUNTIF(B5:AC5,"D")</f>
        <v>20</v>
      </c>
      <c r="AE5" s="20">
        <f>COUNTIF(B5:AC5,"N")</f>
        <v>0</v>
      </c>
      <c r="AF5" s="20">
        <f>COUNTBLANK(B5:AC5)</f>
        <v>8</v>
      </c>
      <c r="AG5" s="20">
        <f>COUNTIF(B5:AC5,"교")+COUNTIF(B5:AC5,"출")</f>
        <v>0</v>
      </c>
      <c r="AH5" s="20">
        <f>COUNTIF(B5:AC5,"연")</f>
        <v>0</v>
      </c>
      <c r="AI5" s="20">
        <f>COUNTIF(B5:AC5,"반")</f>
        <v>0</v>
      </c>
      <c r="AJ5" s="20">
        <f>COUNTIF(B5:AC5,"병")+COUNTIF(B5:AC5,"청")+COUNTIF(B5:AC5,"휴")+COUNTIF(B5:AC5,"공")+COUNTIF(B5:AC5,"보")</f>
        <v>0</v>
      </c>
      <c r="AK5" s="21">
        <f t="shared" ref="AK5:AK34" si="0">SUM(AD5:AJ5)</f>
        <v>28</v>
      </c>
      <c r="AL5" s="113"/>
      <c r="AM5" s="1">
        <v>121</v>
      </c>
      <c r="AN5" s="113"/>
      <c r="AO5" s="47">
        <v>13</v>
      </c>
      <c r="AP5" s="148">
        <f>AF5</f>
        <v>8</v>
      </c>
      <c r="AQ5" s="148"/>
      <c r="AR5" s="56"/>
      <c r="AS5" s="56"/>
      <c r="AT5" s="185"/>
      <c r="AU5" s="1">
        <f>SUM(AO5:AQ5)+SUM(AS5:AS5)</f>
        <v>21</v>
      </c>
    </row>
    <row r="6" spans="1:47" ht="13.5" customHeight="1" thickBot="1" x14ac:dyDescent="0.35">
      <c r="A6" s="18" t="s">
        <v>76</v>
      </c>
      <c r="B6" s="155"/>
      <c r="C6" s="156"/>
      <c r="D6" s="30" t="s">
        <v>53</v>
      </c>
      <c r="E6" s="30" t="s">
        <v>53</v>
      </c>
      <c r="F6" s="30" t="s">
        <v>53</v>
      </c>
      <c r="G6" s="30" t="s">
        <v>53</v>
      </c>
      <c r="H6" s="30" t="s">
        <v>53</v>
      </c>
      <c r="I6" s="156"/>
      <c r="J6" s="156"/>
      <c r="K6" s="30" t="s">
        <v>53</v>
      </c>
      <c r="L6" s="30" t="s">
        <v>53</v>
      </c>
      <c r="M6" s="30" t="s">
        <v>53</v>
      </c>
      <c r="N6" s="30" t="s">
        <v>53</v>
      </c>
      <c r="O6" s="30" t="s">
        <v>53</v>
      </c>
      <c r="P6" s="156"/>
      <c r="Q6" s="156"/>
      <c r="R6" s="30" t="s">
        <v>53</v>
      </c>
      <c r="S6" s="30" t="s">
        <v>53</v>
      </c>
      <c r="T6" s="30" t="s">
        <v>53</v>
      </c>
      <c r="U6" s="30" t="s">
        <v>53</v>
      </c>
      <c r="V6" s="30" t="s">
        <v>53</v>
      </c>
      <c r="W6" s="156"/>
      <c r="X6" s="156"/>
      <c r="Y6" s="30" t="s">
        <v>53</v>
      </c>
      <c r="Z6" s="30" t="s">
        <v>53</v>
      </c>
      <c r="AA6" s="30" t="s">
        <v>53</v>
      </c>
      <c r="AB6" s="30" t="s">
        <v>53</v>
      </c>
      <c r="AC6" s="79" t="s">
        <v>53</v>
      </c>
      <c r="AD6" s="50">
        <f>COUNTIF(B6:AC6,"D")</f>
        <v>20</v>
      </c>
      <c r="AE6" s="15">
        <f>COUNTIF(B6:AC6,"N")</f>
        <v>0</v>
      </c>
      <c r="AF6" s="15">
        <f>COUNTBLANK(B6:AC6)</f>
        <v>8</v>
      </c>
      <c r="AG6" s="15">
        <f>COUNTIF(B6:AC6,"교")+COUNTIF(B6:AC6,"출")</f>
        <v>0</v>
      </c>
      <c r="AH6" s="15">
        <f>COUNTIF(B6:AC6,"연")</f>
        <v>0</v>
      </c>
      <c r="AI6" s="15">
        <f>COUNTIF(B6:AC6,"반")</f>
        <v>0</v>
      </c>
      <c r="AJ6" s="20">
        <f>COUNTIF(B6:AC6,"병")+COUNTIF(B6:AC6,"청")+COUNTIF(B6:AC6,"휴")+COUNTIF(B6:AC6,"공")+COUNTIF(B6:AC6,"보")</f>
        <v>0</v>
      </c>
      <c r="AK6" s="21">
        <f t="shared" si="0"/>
        <v>28</v>
      </c>
      <c r="AL6" s="113"/>
      <c r="AM6" s="1">
        <v>121</v>
      </c>
      <c r="AN6" s="113"/>
      <c r="AO6" s="47">
        <v>13</v>
      </c>
      <c r="AP6" s="148">
        <f t="shared" ref="AP6:AP34" si="1">AF6</f>
        <v>8</v>
      </c>
      <c r="AQ6" s="148"/>
      <c r="AR6" s="52"/>
      <c r="AS6" s="52"/>
      <c r="AT6" s="185"/>
      <c r="AU6" s="1">
        <f>SUM(AO6:AQ6)+SUM(AS6:AS6)</f>
        <v>21</v>
      </c>
    </row>
    <row r="7" spans="1:47" ht="13.5" customHeight="1" thickBot="1" x14ac:dyDescent="0.35">
      <c r="A7" s="18" t="s">
        <v>56</v>
      </c>
      <c r="B7" s="155"/>
      <c r="C7" s="156"/>
      <c r="D7" s="30" t="s">
        <v>53</v>
      </c>
      <c r="E7" s="30" t="s">
        <v>53</v>
      </c>
      <c r="F7" s="30" t="s">
        <v>53</v>
      </c>
      <c r="G7" s="30" t="s">
        <v>53</v>
      </c>
      <c r="H7" s="30" t="s">
        <v>53</v>
      </c>
      <c r="I7" s="156"/>
      <c r="J7" s="156"/>
      <c r="K7" s="30" t="s">
        <v>53</v>
      </c>
      <c r="L7" s="71" t="s">
        <v>77</v>
      </c>
      <c r="M7" s="30" t="s">
        <v>53</v>
      </c>
      <c r="N7" s="30" t="s">
        <v>53</v>
      </c>
      <c r="O7" s="30" t="s">
        <v>53</v>
      </c>
      <c r="P7" s="156"/>
      <c r="Q7" s="156"/>
      <c r="R7" s="30" t="s">
        <v>53</v>
      </c>
      <c r="S7" s="30" t="s">
        <v>53</v>
      </c>
      <c r="T7" s="30" t="s">
        <v>53</v>
      </c>
      <c r="U7" s="30" t="s">
        <v>53</v>
      </c>
      <c r="V7" s="30" t="s">
        <v>53</v>
      </c>
      <c r="W7" s="156"/>
      <c r="X7" s="156"/>
      <c r="Y7" s="30" t="s">
        <v>53</v>
      </c>
      <c r="Z7" s="30" t="s">
        <v>53</v>
      </c>
      <c r="AA7" s="30" t="s">
        <v>53</v>
      </c>
      <c r="AB7" s="30" t="s">
        <v>53</v>
      </c>
      <c r="AC7" s="79" t="s">
        <v>53</v>
      </c>
      <c r="AD7" s="50">
        <f>COUNTIF(B7:AC7,"D")</f>
        <v>19</v>
      </c>
      <c r="AE7" s="15">
        <f>COUNTIF(B7:AC7,"N")</f>
        <v>0</v>
      </c>
      <c r="AF7" s="15">
        <f>COUNTBLANK(B7:AC7)</f>
        <v>8</v>
      </c>
      <c r="AG7" s="15">
        <f>COUNTIF(B7:AC7,"교")+COUNTIF(B7:AC7,"출")</f>
        <v>0</v>
      </c>
      <c r="AH7" s="15">
        <f>COUNTIF(B7:AC7,"연")</f>
        <v>1</v>
      </c>
      <c r="AI7" s="15">
        <f>COUNTIF(B7:AC7,"반")</f>
        <v>0</v>
      </c>
      <c r="AJ7" s="20">
        <f>COUNTIF(B7:AC7,"병")+COUNTIF(B7:AC7,"청")+COUNTIF(B7:AC7,"휴")+COUNTIF(B7:AC7,"공")+COUNTIF(B7:AC7,"보")</f>
        <v>0</v>
      </c>
      <c r="AK7" s="21">
        <f t="shared" si="0"/>
        <v>28</v>
      </c>
      <c r="AL7" s="113"/>
      <c r="AM7" s="1">
        <v>121</v>
      </c>
      <c r="AN7" s="113"/>
      <c r="AO7" s="47">
        <v>13</v>
      </c>
      <c r="AP7" s="148">
        <f t="shared" si="1"/>
        <v>8</v>
      </c>
      <c r="AQ7" s="148"/>
      <c r="AR7" s="52"/>
      <c r="AS7" s="52"/>
      <c r="AT7" s="185"/>
      <c r="AU7" s="1">
        <f>SUM(AO7:AQ7)+SUM(AS7:AS7)</f>
        <v>21</v>
      </c>
    </row>
    <row r="8" spans="1:47" ht="13.5" customHeight="1" thickBot="1" x14ac:dyDescent="0.35">
      <c r="A8" s="17" t="s">
        <v>51</v>
      </c>
      <c r="B8" s="155"/>
      <c r="C8" s="156"/>
      <c r="D8" s="30" t="s">
        <v>53</v>
      </c>
      <c r="E8" s="30" t="s">
        <v>53</v>
      </c>
      <c r="F8" s="30" t="s">
        <v>53</v>
      </c>
      <c r="G8" s="30" t="s">
        <v>53</v>
      </c>
      <c r="H8" s="30" t="s">
        <v>53</v>
      </c>
      <c r="I8" s="156"/>
      <c r="J8" s="156"/>
      <c r="K8" s="30" t="s">
        <v>53</v>
      </c>
      <c r="L8" s="30" t="s">
        <v>53</v>
      </c>
      <c r="M8" s="30" t="s">
        <v>53</v>
      </c>
      <c r="N8" s="30" t="s">
        <v>53</v>
      </c>
      <c r="O8" s="30" t="s">
        <v>53</v>
      </c>
      <c r="P8" s="156"/>
      <c r="Q8" s="156"/>
      <c r="R8" s="30" t="s">
        <v>53</v>
      </c>
      <c r="S8" s="30" t="s">
        <v>53</v>
      </c>
      <c r="T8" s="30" t="s">
        <v>53</v>
      </c>
      <c r="U8" s="30" t="s">
        <v>53</v>
      </c>
      <c r="V8" s="30" t="s">
        <v>53</v>
      </c>
      <c r="W8" s="156"/>
      <c r="X8" s="156"/>
      <c r="Y8" s="30" t="s">
        <v>53</v>
      </c>
      <c r="Z8" s="30" t="s">
        <v>53</v>
      </c>
      <c r="AA8" s="30" t="s">
        <v>53</v>
      </c>
      <c r="AB8" s="30" t="s">
        <v>53</v>
      </c>
      <c r="AC8" s="79" t="s">
        <v>53</v>
      </c>
      <c r="AD8" s="50">
        <f>COUNTIF(B8:AC8,"D")</f>
        <v>20</v>
      </c>
      <c r="AE8" s="15">
        <f>COUNTIF(B8:AC8,"N")</f>
        <v>0</v>
      </c>
      <c r="AF8" s="15">
        <f>COUNTBLANK(B8:AC8)</f>
        <v>8</v>
      </c>
      <c r="AG8" s="15">
        <f>COUNTIF(B8:AC8,"교")+COUNTIF(B8:AC8,"출")</f>
        <v>0</v>
      </c>
      <c r="AH8" s="15">
        <f>COUNTIF(B8:AC8,"연")</f>
        <v>0</v>
      </c>
      <c r="AI8" s="15">
        <f>COUNTIF(B8:AC8,"반")</f>
        <v>0</v>
      </c>
      <c r="AJ8" s="20">
        <f>COUNTIF(B8:AC8,"병")+COUNTIF(B8:AC8,"청")+COUNTIF(B8:AC8,"휴")+COUNTIF(B8:AC8,"공")+COUNTIF(B8:AC8,"보")</f>
        <v>0</v>
      </c>
      <c r="AK8" s="21">
        <f t="shared" si="0"/>
        <v>28</v>
      </c>
      <c r="AL8" s="113"/>
      <c r="AM8" s="1">
        <v>121</v>
      </c>
      <c r="AN8" s="113"/>
      <c r="AO8" s="47">
        <v>13</v>
      </c>
      <c r="AP8" s="148">
        <f t="shared" si="1"/>
        <v>8</v>
      </c>
      <c r="AQ8" s="148"/>
      <c r="AR8" s="52"/>
      <c r="AS8" s="52"/>
      <c r="AT8" s="185"/>
      <c r="AU8" s="1">
        <f>SUM(AO8:AQ8)+SUM(AS8:AS8)</f>
        <v>21</v>
      </c>
    </row>
    <row r="9" spans="1:47" ht="13.5" customHeight="1" thickBot="1" x14ac:dyDescent="0.35">
      <c r="A9" s="77" t="s">
        <v>37</v>
      </c>
      <c r="B9" s="155"/>
      <c r="C9" s="156"/>
      <c r="D9" s="30" t="s">
        <v>53</v>
      </c>
      <c r="E9" s="30" t="s">
        <v>53</v>
      </c>
      <c r="F9" s="30" t="s">
        <v>53</v>
      </c>
      <c r="G9" s="30" t="s">
        <v>53</v>
      </c>
      <c r="H9" s="30" t="s">
        <v>53</v>
      </c>
      <c r="I9" s="156"/>
      <c r="J9" s="156"/>
      <c r="K9" s="30" t="s">
        <v>53</v>
      </c>
      <c r="L9" s="30" t="s">
        <v>53</v>
      </c>
      <c r="M9" s="30" t="s">
        <v>53</v>
      </c>
      <c r="N9" s="30" t="s">
        <v>53</v>
      </c>
      <c r="O9" s="71" t="s">
        <v>79</v>
      </c>
      <c r="P9" s="156"/>
      <c r="Q9" s="156"/>
      <c r="R9" s="30" t="s">
        <v>53</v>
      </c>
      <c r="S9" s="30" t="s">
        <v>53</v>
      </c>
      <c r="T9" s="30" t="s">
        <v>53</v>
      </c>
      <c r="U9" s="30" t="s">
        <v>53</v>
      </c>
      <c r="V9" s="30" t="s">
        <v>53</v>
      </c>
      <c r="W9" s="156"/>
      <c r="X9" s="156"/>
      <c r="Y9" s="30" t="s">
        <v>53</v>
      </c>
      <c r="Z9" s="30" t="s">
        <v>53</v>
      </c>
      <c r="AA9" s="30" t="s">
        <v>53</v>
      </c>
      <c r="AB9" s="30" t="s">
        <v>53</v>
      </c>
      <c r="AC9" s="79" t="s">
        <v>53</v>
      </c>
      <c r="AD9" s="50">
        <f>COUNTIF(B9:AC9,"D")</f>
        <v>19</v>
      </c>
      <c r="AE9" s="15">
        <f>COUNTIF(B9:AC9,"N")</f>
        <v>0</v>
      </c>
      <c r="AF9" s="15">
        <f>COUNTBLANK(B9:AC9)</f>
        <v>8</v>
      </c>
      <c r="AG9" s="15">
        <f>COUNTIF(B9:AC9,"교")+COUNTIF(B9:AC9,"출")</f>
        <v>0</v>
      </c>
      <c r="AH9" s="15">
        <f>COUNTIF(B9:AC9,"연")</f>
        <v>1</v>
      </c>
      <c r="AI9" s="15">
        <f>COUNTIF(B9:AC9,"반")</f>
        <v>0</v>
      </c>
      <c r="AJ9" s="20">
        <f>COUNTIF(B9:AC9,"병")+COUNTIF(B9:AC9,"청")+COUNTIF(B9:AC9,"휴")+COUNTIF(B9:AC9,"공")+COUNTIF(B9:AC9,"보")</f>
        <v>0</v>
      </c>
      <c r="AK9" s="21">
        <f t="shared" si="0"/>
        <v>28</v>
      </c>
      <c r="AL9" s="113"/>
      <c r="AM9" s="1">
        <v>121</v>
      </c>
      <c r="AN9" s="113"/>
      <c r="AO9" s="47">
        <v>13</v>
      </c>
      <c r="AP9" s="148">
        <f t="shared" si="1"/>
        <v>8</v>
      </c>
      <c r="AQ9" s="148"/>
      <c r="AR9" s="52"/>
      <c r="AS9" s="52"/>
      <c r="AT9" s="185"/>
      <c r="AU9" s="1">
        <f>SUM(AO9:AQ9)+SUM(AS9:AS9)</f>
        <v>21</v>
      </c>
    </row>
    <row r="10" spans="1:47" ht="13.5" customHeight="1" thickBot="1" x14ac:dyDescent="0.35">
      <c r="A10" s="86" t="s">
        <v>38</v>
      </c>
      <c r="B10" s="157"/>
      <c r="C10" s="158"/>
      <c r="D10" s="29" t="s">
        <v>53</v>
      </c>
      <c r="E10" s="29" t="s">
        <v>53</v>
      </c>
      <c r="F10" s="29" t="s">
        <v>53</v>
      </c>
      <c r="G10" s="29" t="s">
        <v>53</v>
      </c>
      <c r="H10" s="29" t="s">
        <v>53</v>
      </c>
      <c r="I10" s="158"/>
      <c r="J10" s="158"/>
      <c r="K10" s="29" t="s">
        <v>53</v>
      </c>
      <c r="L10" s="29" t="s">
        <v>53</v>
      </c>
      <c r="M10" s="29" t="s">
        <v>53</v>
      </c>
      <c r="N10" s="29" t="s">
        <v>53</v>
      </c>
      <c r="O10" s="29" t="s">
        <v>53</v>
      </c>
      <c r="P10" s="158"/>
      <c r="Q10" s="158"/>
      <c r="R10" s="29" t="s">
        <v>53</v>
      </c>
      <c r="S10" s="29" t="s">
        <v>53</v>
      </c>
      <c r="T10" s="29" t="s">
        <v>53</v>
      </c>
      <c r="U10" s="29" t="s">
        <v>53</v>
      </c>
      <c r="V10" s="29" t="s">
        <v>53</v>
      </c>
      <c r="W10" s="158"/>
      <c r="X10" s="158"/>
      <c r="Y10" s="29" t="s">
        <v>53</v>
      </c>
      <c r="Z10" s="29" t="s">
        <v>53</v>
      </c>
      <c r="AA10" s="29" t="s">
        <v>53</v>
      </c>
      <c r="AB10" s="178" t="s">
        <v>53</v>
      </c>
      <c r="AC10" s="80" t="s">
        <v>53</v>
      </c>
      <c r="AD10" s="66">
        <f>COUNTIF(B10:AC10,"D")</f>
        <v>20</v>
      </c>
      <c r="AE10" s="13">
        <f>COUNTIF(B10:AC10,"N")</f>
        <v>0</v>
      </c>
      <c r="AF10" s="13">
        <f>COUNTBLANK(B10:AC10)</f>
        <v>8</v>
      </c>
      <c r="AG10" s="13">
        <f>COUNTIF(B10:AC10,"교")+COUNTIF(B10:AC10,"출")</f>
        <v>0</v>
      </c>
      <c r="AH10" s="13">
        <f>COUNTIF(B10:AC10,"연")</f>
        <v>0</v>
      </c>
      <c r="AI10" s="13">
        <f>COUNTIF(B10:AC10,"반")</f>
        <v>0</v>
      </c>
      <c r="AJ10" s="38">
        <f>COUNTIF(B10:AC10,"병")+COUNTIF(B10:AC10,"청")+COUNTIF(B10:AC10,"휴")+COUNTIF(B10:AC10,"공")+COUNTIF(B10:AC10,"보")</f>
        <v>0</v>
      </c>
      <c r="AK10" s="39">
        <f t="shared" si="0"/>
        <v>28</v>
      </c>
      <c r="AL10" s="113"/>
      <c r="AM10" s="1">
        <v>121</v>
      </c>
      <c r="AN10" s="113"/>
      <c r="AO10" s="47">
        <v>13</v>
      </c>
      <c r="AP10" s="148">
        <f t="shared" si="1"/>
        <v>8</v>
      </c>
      <c r="AQ10" s="148"/>
      <c r="AR10" s="59"/>
      <c r="AS10" s="59"/>
      <c r="AT10" s="185"/>
      <c r="AU10" s="1">
        <f>SUM(AO10:AQ10)+SUM(AS10:AS10)</f>
        <v>21</v>
      </c>
    </row>
    <row r="11" spans="1:47" ht="13.5" customHeight="1" thickBot="1" x14ac:dyDescent="0.35">
      <c r="A11" s="116" t="s">
        <v>31</v>
      </c>
      <c r="B11" s="153"/>
      <c r="C11" s="154"/>
      <c r="D11" s="94" t="s">
        <v>78</v>
      </c>
      <c r="E11" s="94" t="s">
        <v>78</v>
      </c>
      <c r="F11" s="94" t="s">
        <v>78</v>
      </c>
      <c r="G11" s="94" t="s">
        <v>78</v>
      </c>
      <c r="H11" s="94" t="s">
        <v>78</v>
      </c>
      <c r="I11" s="94" t="s">
        <v>78</v>
      </c>
      <c r="J11" s="154"/>
      <c r="K11" s="94" t="s">
        <v>78</v>
      </c>
      <c r="L11" s="94" t="s">
        <v>78</v>
      </c>
      <c r="M11" s="94" t="s">
        <v>78</v>
      </c>
      <c r="N11" s="94" t="s">
        <v>78</v>
      </c>
      <c r="O11" s="94" t="s">
        <v>78</v>
      </c>
      <c r="P11" s="94" t="s">
        <v>78</v>
      </c>
      <c r="Q11" s="154"/>
      <c r="R11" s="94" t="s">
        <v>78</v>
      </c>
      <c r="S11" s="94" t="s">
        <v>78</v>
      </c>
      <c r="T11" s="94" t="s">
        <v>78</v>
      </c>
      <c r="U11" s="94" t="s">
        <v>78</v>
      </c>
      <c r="V11" s="94" t="s">
        <v>78</v>
      </c>
      <c r="W11" s="94" t="s">
        <v>78</v>
      </c>
      <c r="X11" s="154"/>
      <c r="Y11" s="94" t="s">
        <v>78</v>
      </c>
      <c r="Z11" s="94" t="s">
        <v>78</v>
      </c>
      <c r="AA11" s="94" t="s">
        <v>78</v>
      </c>
      <c r="AB11" s="94" t="s">
        <v>78</v>
      </c>
      <c r="AC11" s="94" t="s">
        <v>78</v>
      </c>
      <c r="AD11" s="73">
        <f>COUNTIF(B11:AC11,"D")</f>
        <v>0</v>
      </c>
      <c r="AE11" s="118">
        <f>COUNTIF(B11:AC11,"N")</f>
        <v>0</v>
      </c>
      <c r="AF11" s="118">
        <f>COUNTBLANK(B11:AC11)</f>
        <v>5</v>
      </c>
      <c r="AG11" s="118">
        <f>COUNTIF(B11:AC11,"교")+COUNTIF(B11:AC11,"출")</f>
        <v>0</v>
      </c>
      <c r="AH11" s="118">
        <f>COUNTIF(B11:AC11,"연")</f>
        <v>0</v>
      </c>
      <c r="AI11" s="118">
        <f>COUNTIF(B11:AC11,"반")</f>
        <v>0</v>
      </c>
      <c r="AJ11" s="118">
        <f>COUNTIF(B11:AC11,"병")+COUNTIF(B11:AC11,"청")+COUNTIF(B11:AC11,"휴")+COUNTIF(B11:AC11,"공")+COUNTIF(B11:AC11,"보")</f>
        <v>23</v>
      </c>
      <c r="AK11" s="120">
        <f t="shared" si="0"/>
        <v>28</v>
      </c>
      <c r="AL11" s="113"/>
      <c r="AM11" s="1">
        <v>121</v>
      </c>
      <c r="AN11" s="113"/>
      <c r="AO11" s="47">
        <v>13</v>
      </c>
      <c r="AP11" s="148">
        <f t="shared" si="1"/>
        <v>5</v>
      </c>
      <c r="AQ11" s="148"/>
      <c r="AR11" s="61"/>
      <c r="AS11" s="61"/>
      <c r="AT11" s="186"/>
      <c r="AU11" s="1">
        <f>SUM(AO11:AQ11)+SUM(AS11:AS11)</f>
        <v>18</v>
      </c>
    </row>
    <row r="12" spans="1:47" ht="13.5" customHeight="1" thickBot="1" x14ac:dyDescent="0.35">
      <c r="A12" s="18" t="s">
        <v>10</v>
      </c>
      <c r="B12" s="155" t="s">
        <v>61</v>
      </c>
      <c r="C12" s="156"/>
      <c r="D12" s="30" t="s">
        <v>61</v>
      </c>
      <c r="E12" s="30"/>
      <c r="F12" s="30" t="s">
        <v>61</v>
      </c>
      <c r="G12" s="30" t="s">
        <v>61</v>
      </c>
      <c r="H12" s="30" t="s">
        <v>53</v>
      </c>
      <c r="I12" s="156"/>
      <c r="J12" s="156" t="s">
        <v>61</v>
      </c>
      <c r="K12" s="30" t="s">
        <v>61</v>
      </c>
      <c r="L12" s="30"/>
      <c r="M12" s="30" t="s">
        <v>61</v>
      </c>
      <c r="N12" s="30"/>
      <c r="O12" s="30" t="s">
        <v>61</v>
      </c>
      <c r="P12" s="156" t="s">
        <v>61</v>
      </c>
      <c r="Q12" s="156" t="s">
        <v>53</v>
      </c>
      <c r="R12" s="30"/>
      <c r="S12" s="30" t="s">
        <v>61</v>
      </c>
      <c r="T12" s="30" t="s">
        <v>53</v>
      </c>
      <c r="U12" s="30" t="s">
        <v>61</v>
      </c>
      <c r="V12" s="30"/>
      <c r="W12" s="156" t="s">
        <v>61</v>
      </c>
      <c r="X12" s="156" t="s">
        <v>53</v>
      </c>
      <c r="Y12" s="30" t="s">
        <v>61</v>
      </c>
      <c r="Z12" s="30"/>
      <c r="AA12" s="30" t="s">
        <v>61</v>
      </c>
      <c r="AB12" s="30" t="s">
        <v>53</v>
      </c>
      <c r="AC12" s="30" t="s">
        <v>61</v>
      </c>
      <c r="AD12" s="74">
        <f>COUNTIF(B12:AC12,"D")+COUNTIF(B12:AC12,"D1")</f>
        <v>20</v>
      </c>
      <c r="AE12" s="15">
        <f>COUNTIF(B12:AC12,"N")</f>
        <v>0</v>
      </c>
      <c r="AF12" s="15">
        <f>COUNTBLANK(B12:AC12)</f>
        <v>8</v>
      </c>
      <c r="AG12" s="15">
        <f>COUNTIF(B12:AC12,"교")+COUNTIF(B12:AC12,"출")</f>
        <v>0</v>
      </c>
      <c r="AH12" s="15">
        <f>COUNTIF(B12:AC12,"연")</f>
        <v>0</v>
      </c>
      <c r="AI12" s="15">
        <f>COUNTIF(B12:AC12,"반")</f>
        <v>0</v>
      </c>
      <c r="AJ12" s="15">
        <f>COUNTIF(B12:AC12,"병")+COUNTIF(B12:AC12,"청")+COUNTIF(B12:AC12,"휴")+COUNTIF(B12:AC12,"공")+COUNTIF(B12:AC12,"보")</f>
        <v>0</v>
      </c>
      <c r="AK12" s="42">
        <f t="shared" si="0"/>
        <v>28</v>
      </c>
      <c r="AL12" s="113"/>
      <c r="AM12" s="1">
        <v>121</v>
      </c>
      <c r="AN12" s="113"/>
      <c r="AO12" s="47">
        <v>11</v>
      </c>
      <c r="AP12" s="148">
        <f t="shared" si="1"/>
        <v>8</v>
      </c>
      <c r="AQ12" s="148"/>
      <c r="AR12" s="53">
        <v>2</v>
      </c>
      <c r="AS12" s="53"/>
      <c r="AT12" s="186"/>
      <c r="AU12" s="1">
        <f>SUM(AO12:AQ12)+SUM(AS12:AS12)</f>
        <v>19</v>
      </c>
    </row>
    <row r="13" spans="1:47" ht="13.5" customHeight="1" thickBot="1" x14ac:dyDescent="0.35">
      <c r="A13" s="17" t="s">
        <v>32</v>
      </c>
      <c r="B13" s="155" t="s">
        <v>53</v>
      </c>
      <c r="C13" s="156" t="s">
        <v>61</v>
      </c>
      <c r="D13" s="30"/>
      <c r="E13" s="30" t="s">
        <v>61</v>
      </c>
      <c r="F13" s="30"/>
      <c r="G13" s="30" t="s">
        <v>53</v>
      </c>
      <c r="H13" s="30" t="s">
        <v>61</v>
      </c>
      <c r="I13" s="156" t="s">
        <v>61</v>
      </c>
      <c r="J13" s="156"/>
      <c r="K13" s="30" t="s">
        <v>53</v>
      </c>
      <c r="L13" s="30" t="s">
        <v>61</v>
      </c>
      <c r="M13" s="30"/>
      <c r="N13" s="30" t="s">
        <v>61</v>
      </c>
      <c r="O13" s="30"/>
      <c r="P13" s="156" t="s">
        <v>53</v>
      </c>
      <c r="Q13" s="156" t="s">
        <v>61</v>
      </c>
      <c r="R13" s="30" t="s">
        <v>61</v>
      </c>
      <c r="S13" s="30"/>
      <c r="T13" s="30" t="s">
        <v>61</v>
      </c>
      <c r="U13" s="30"/>
      <c r="V13" s="30" t="s">
        <v>61</v>
      </c>
      <c r="W13" s="156" t="s">
        <v>53</v>
      </c>
      <c r="X13" s="156" t="s">
        <v>61</v>
      </c>
      <c r="Y13" s="30"/>
      <c r="Z13" s="30" t="s">
        <v>61</v>
      </c>
      <c r="AA13" s="30" t="s">
        <v>53</v>
      </c>
      <c r="AB13" s="30" t="s">
        <v>61</v>
      </c>
      <c r="AC13" s="30"/>
      <c r="AD13" s="74">
        <f>COUNTIF(B13:AC13,"D")+COUNTIF(B13:AC13,"D1")</f>
        <v>19</v>
      </c>
      <c r="AE13" s="15">
        <f>COUNTIF(B13:AC13,"N")</f>
        <v>0</v>
      </c>
      <c r="AF13" s="15">
        <f>COUNTBLANK(B13:AC13)</f>
        <v>9</v>
      </c>
      <c r="AG13" s="15">
        <f>COUNTIF(B13:AC13,"교")+COUNTIF(B13:AC13,"출")</f>
        <v>0</v>
      </c>
      <c r="AH13" s="15">
        <f>COUNTIF(B13:AC13,"연")</f>
        <v>0</v>
      </c>
      <c r="AI13" s="15">
        <f>COUNTIF(B13:AC13,"반")</f>
        <v>0</v>
      </c>
      <c r="AJ13" s="15">
        <f>COUNTIF(B13:AC13,"병")+COUNTIF(B13:AC13,"청")+COUNTIF(B13:AC13,"휴")+COUNTIF(B13:AC13,"공")+COUNTIF(B13:AC13,"보")</f>
        <v>0</v>
      </c>
      <c r="AK13" s="42">
        <f t="shared" si="0"/>
        <v>28</v>
      </c>
      <c r="AL13" s="113"/>
      <c r="AM13" s="1">
        <v>121</v>
      </c>
      <c r="AN13" s="113"/>
      <c r="AO13" s="47">
        <v>10</v>
      </c>
      <c r="AP13" s="148">
        <f t="shared" si="1"/>
        <v>9</v>
      </c>
      <c r="AQ13" s="148"/>
      <c r="AR13" s="53">
        <v>3</v>
      </c>
      <c r="AS13" s="53"/>
      <c r="AT13" s="186"/>
      <c r="AU13" s="1">
        <f>SUM(AO13:AQ13)+SUM(AS13:AS13)</f>
        <v>19</v>
      </c>
    </row>
    <row r="14" spans="1:47" ht="13.5" customHeight="1" thickBot="1" x14ac:dyDescent="0.35">
      <c r="A14" s="41" t="s">
        <v>15</v>
      </c>
      <c r="B14" s="151"/>
      <c r="C14" s="152"/>
      <c r="D14" s="72" t="s">
        <v>53</v>
      </c>
      <c r="E14" s="72" t="s">
        <v>53</v>
      </c>
      <c r="F14" s="72" t="s">
        <v>53</v>
      </c>
      <c r="G14" s="123" t="s">
        <v>34</v>
      </c>
      <c r="H14" s="123" t="s">
        <v>34</v>
      </c>
      <c r="I14" s="152"/>
      <c r="J14" s="152"/>
      <c r="K14" s="72" t="s">
        <v>53</v>
      </c>
      <c r="L14" s="72" t="s">
        <v>53</v>
      </c>
      <c r="M14" s="72" t="s">
        <v>53</v>
      </c>
      <c r="N14" s="72" t="s">
        <v>53</v>
      </c>
      <c r="O14" s="72" t="s">
        <v>53</v>
      </c>
      <c r="P14" s="152"/>
      <c r="Q14" s="152"/>
      <c r="R14" s="72" t="s">
        <v>53</v>
      </c>
      <c r="S14" s="72" t="s">
        <v>53</v>
      </c>
      <c r="T14" s="72" t="s">
        <v>53</v>
      </c>
      <c r="U14" s="72" t="s">
        <v>53</v>
      </c>
      <c r="V14" s="72" t="s">
        <v>53</v>
      </c>
      <c r="W14" s="152"/>
      <c r="X14" s="152"/>
      <c r="Y14" s="72" t="s">
        <v>53</v>
      </c>
      <c r="Z14" s="72" t="s">
        <v>53</v>
      </c>
      <c r="AA14" s="72" t="s">
        <v>53</v>
      </c>
      <c r="AB14" s="72" t="s">
        <v>53</v>
      </c>
      <c r="AC14" s="72" t="s">
        <v>53</v>
      </c>
      <c r="AD14" s="75">
        <f>COUNTIF(B14:AC14,"D")+COUNTIF(B14:AC14,"D1")</f>
        <v>18</v>
      </c>
      <c r="AE14" s="119">
        <f>COUNTIF(B14:AC14,"N")</f>
        <v>0</v>
      </c>
      <c r="AF14" s="119">
        <f>COUNTBLANK(B14:AC14)</f>
        <v>8</v>
      </c>
      <c r="AG14" s="119">
        <f>COUNTIF(B14:AC14,"교")+COUNTIF(B14:AC14,"출")</f>
        <v>0</v>
      </c>
      <c r="AH14" s="119">
        <f>COUNTIF(B14:AC14,"연")</f>
        <v>2</v>
      </c>
      <c r="AI14" s="119">
        <f>COUNTIF(B14:AC14,"반")</f>
        <v>0</v>
      </c>
      <c r="AJ14" s="119">
        <f>COUNTIF(B14:AC14,"병")+COUNTIF(B14:AC14,"청")+COUNTIF(B14:AC14,"휴")+COUNTIF(B14:AC14,"공")+COUNTIF(B14:AC14,"보")</f>
        <v>0</v>
      </c>
      <c r="AK14" s="121">
        <f t="shared" si="0"/>
        <v>28</v>
      </c>
      <c r="AL14" s="113"/>
      <c r="AM14" s="1">
        <v>121</v>
      </c>
      <c r="AN14" s="113"/>
      <c r="AO14" s="47">
        <v>13</v>
      </c>
      <c r="AP14" s="148">
        <f t="shared" si="1"/>
        <v>8</v>
      </c>
      <c r="AQ14" s="148"/>
      <c r="AR14" s="62"/>
      <c r="AS14" s="62"/>
      <c r="AT14" s="186"/>
      <c r="AU14" s="1">
        <f>SUM(AO14:AQ14)+SUM(AS14:AS14)</f>
        <v>21</v>
      </c>
    </row>
    <row r="15" spans="1:47" ht="13.5" customHeight="1" thickBot="1" x14ac:dyDescent="0.35">
      <c r="A15" s="116" t="s">
        <v>28</v>
      </c>
      <c r="B15" s="153"/>
      <c r="C15" s="154" t="s">
        <v>53</v>
      </c>
      <c r="D15" s="32" t="s">
        <v>53</v>
      </c>
      <c r="E15" s="32"/>
      <c r="F15" s="32" t="s">
        <v>53</v>
      </c>
      <c r="G15" s="32" t="s">
        <v>26</v>
      </c>
      <c r="H15" s="32" t="s">
        <v>26</v>
      </c>
      <c r="I15" s="154" t="s">
        <v>26</v>
      </c>
      <c r="J15" s="154"/>
      <c r="K15" s="32" t="s">
        <v>60</v>
      </c>
      <c r="L15" s="32" t="s">
        <v>60</v>
      </c>
      <c r="M15" s="32"/>
      <c r="N15" s="32" t="s">
        <v>60</v>
      </c>
      <c r="O15" s="32"/>
      <c r="P15" s="154" t="s">
        <v>53</v>
      </c>
      <c r="Q15" s="154"/>
      <c r="R15" s="32" t="s">
        <v>53</v>
      </c>
      <c r="S15" s="32" t="s">
        <v>60</v>
      </c>
      <c r="T15" s="32" t="s">
        <v>60</v>
      </c>
      <c r="U15" s="32" t="s">
        <v>61</v>
      </c>
      <c r="V15" s="32"/>
      <c r="W15" s="154"/>
      <c r="X15" s="154" t="s">
        <v>26</v>
      </c>
      <c r="Y15" s="32" t="s">
        <v>26</v>
      </c>
      <c r="Z15" s="32" t="s">
        <v>26</v>
      </c>
      <c r="AA15" s="32"/>
      <c r="AB15" s="32"/>
      <c r="AC15" s="177" t="s">
        <v>34</v>
      </c>
      <c r="AD15" s="49">
        <f>COUNTIF(B15:AC15,"D")+COUNTIF(B15:AC15,"D1")+COUNTIF(B15:AC15,"D2")</f>
        <v>11</v>
      </c>
      <c r="AE15" s="118">
        <f>COUNTIF(B15:AC15,"N")</f>
        <v>6</v>
      </c>
      <c r="AF15" s="118">
        <f>COUNTBLANK(B15:AC15)</f>
        <v>10</v>
      </c>
      <c r="AG15" s="118">
        <f>COUNTIF(B15:AC15,"교")+COUNTIF(B15:AC15,"출")</f>
        <v>0</v>
      </c>
      <c r="AH15" s="118">
        <f>COUNTIF(B15:AC15,"연")</f>
        <v>1</v>
      </c>
      <c r="AI15" s="118">
        <f>COUNTIF(B15:AC15,"반")</f>
        <v>0</v>
      </c>
      <c r="AJ15" s="118">
        <f>COUNTIF(B15:AC15,"병")+COUNTIF(B15:AC15,"청")+COUNTIF(B15:AC15,"휴")+COUNTIF(B15:AC15,"공")+COUNTIF(B15:AC15,"보")</f>
        <v>0</v>
      </c>
      <c r="AK15" s="120">
        <f t="shared" si="0"/>
        <v>28</v>
      </c>
      <c r="AL15" s="113"/>
      <c r="AM15" s="1">
        <v>121</v>
      </c>
      <c r="AN15" s="113"/>
      <c r="AO15" s="47">
        <v>11</v>
      </c>
      <c r="AP15" s="148">
        <f t="shared" si="1"/>
        <v>10</v>
      </c>
      <c r="AQ15" s="148"/>
      <c r="AR15" s="63">
        <v>2</v>
      </c>
      <c r="AS15" s="63"/>
      <c r="AT15" s="187"/>
      <c r="AU15" s="1">
        <f>SUM(AO15:AQ15)+SUM(AS15:AS15)</f>
        <v>21</v>
      </c>
    </row>
    <row r="16" spans="1:47" ht="13.5" customHeight="1" thickBot="1" x14ac:dyDescent="0.35">
      <c r="A16" s="17" t="s">
        <v>13</v>
      </c>
      <c r="B16" s="155"/>
      <c r="C16" s="156" t="s">
        <v>60</v>
      </c>
      <c r="D16" s="30" t="s">
        <v>61</v>
      </c>
      <c r="E16" s="30"/>
      <c r="F16" s="30" t="s">
        <v>60</v>
      </c>
      <c r="G16" s="30" t="s">
        <v>26</v>
      </c>
      <c r="H16" s="30" t="s">
        <v>26</v>
      </c>
      <c r="I16" s="156"/>
      <c r="J16" s="156"/>
      <c r="K16" s="30" t="s">
        <v>53</v>
      </c>
      <c r="L16" s="30"/>
      <c r="M16" s="30" t="s">
        <v>53</v>
      </c>
      <c r="N16" s="30" t="s">
        <v>26</v>
      </c>
      <c r="O16" s="30" t="s">
        <v>26</v>
      </c>
      <c r="P16" s="156"/>
      <c r="Q16" s="156" t="s">
        <v>53</v>
      </c>
      <c r="R16" s="30" t="s">
        <v>60</v>
      </c>
      <c r="S16" s="30"/>
      <c r="T16" s="30" t="s">
        <v>60</v>
      </c>
      <c r="U16" s="30" t="s">
        <v>26</v>
      </c>
      <c r="V16" s="30" t="s">
        <v>26</v>
      </c>
      <c r="W16" s="156"/>
      <c r="X16" s="156" t="s">
        <v>60</v>
      </c>
      <c r="Y16" s="30" t="s">
        <v>61</v>
      </c>
      <c r="Z16" s="30"/>
      <c r="AA16" s="30" t="s">
        <v>53</v>
      </c>
      <c r="AB16" s="30"/>
      <c r="AC16" s="79" t="s">
        <v>53</v>
      </c>
      <c r="AD16" s="50">
        <f>COUNTIF(B16:AC16,"D")+COUNTIF(B16:AC16,"D1")+COUNTIF(B16:AC16,"D2")</f>
        <v>12</v>
      </c>
      <c r="AE16" s="15">
        <f>COUNTIF(B16:AC16,"N")</f>
        <v>6</v>
      </c>
      <c r="AF16" s="15">
        <f>COUNTBLANK(B16:AC16)</f>
        <v>10</v>
      </c>
      <c r="AG16" s="15">
        <f>COUNTIF(B16:AC16,"교")+COUNTIF(B16:AC16,"출")</f>
        <v>0</v>
      </c>
      <c r="AH16" s="15">
        <f>COUNTIF(B16:AC16,"연")</f>
        <v>0</v>
      </c>
      <c r="AI16" s="15">
        <f>COUNTIF(B16:AC16,"반")</f>
        <v>0</v>
      </c>
      <c r="AJ16" s="15">
        <f>COUNTIF(B16:AC16,"병")+COUNTIF(B16:AC16,"청")+COUNTIF(B16:AC16,"휴")+COUNTIF(B16:AC16,"공")+COUNTIF(B16:AC16,"보")</f>
        <v>0</v>
      </c>
      <c r="AK16" s="42">
        <f t="shared" si="0"/>
        <v>28</v>
      </c>
      <c r="AL16" s="113"/>
      <c r="AM16" s="93">
        <v>122</v>
      </c>
      <c r="AN16" s="113"/>
      <c r="AO16" s="47">
        <v>10</v>
      </c>
      <c r="AP16" s="148">
        <f t="shared" si="1"/>
        <v>10</v>
      </c>
      <c r="AQ16" s="148"/>
      <c r="AR16" s="54">
        <v>2</v>
      </c>
      <c r="AS16" s="54"/>
      <c r="AT16" s="187"/>
      <c r="AU16" s="1">
        <f>SUM(AO16:AQ16)+SUM(AS16:AS16)</f>
        <v>20</v>
      </c>
    </row>
    <row r="17" spans="1:47" ht="13.5" customHeight="1" thickBot="1" x14ac:dyDescent="0.35">
      <c r="A17" s="17" t="s">
        <v>2</v>
      </c>
      <c r="B17" s="155" t="s">
        <v>60</v>
      </c>
      <c r="C17" s="156"/>
      <c r="D17" s="30" t="s">
        <v>53</v>
      </c>
      <c r="E17" s="30" t="s">
        <v>60</v>
      </c>
      <c r="F17" s="30" t="s">
        <v>60</v>
      </c>
      <c r="G17" s="30" t="s">
        <v>61</v>
      </c>
      <c r="H17" s="30"/>
      <c r="I17" s="156"/>
      <c r="J17" s="156" t="s">
        <v>60</v>
      </c>
      <c r="K17" s="30" t="s">
        <v>26</v>
      </c>
      <c r="L17" s="30" t="s">
        <v>26</v>
      </c>
      <c r="M17" s="30" t="s">
        <v>26</v>
      </c>
      <c r="N17" s="30"/>
      <c r="O17" s="30" t="s">
        <v>53</v>
      </c>
      <c r="P17" s="156"/>
      <c r="Q17" s="156" t="s">
        <v>60</v>
      </c>
      <c r="R17" s="30" t="s">
        <v>53</v>
      </c>
      <c r="S17" s="30" t="s">
        <v>53</v>
      </c>
      <c r="T17" s="30" t="s">
        <v>61</v>
      </c>
      <c r="U17" s="30"/>
      <c r="V17" s="30" t="s">
        <v>53</v>
      </c>
      <c r="W17" s="156"/>
      <c r="X17" s="156" t="s">
        <v>60</v>
      </c>
      <c r="Y17" s="30" t="s">
        <v>26</v>
      </c>
      <c r="Z17" s="30" t="s">
        <v>26</v>
      </c>
      <c r="AA17" s="30" t="s">
        <v>26</v>
      </c>
      <c r="AB17" s="30"/>
      <c r="AC17" s="79" t="s">
        <v>60</v>
      </c>
      <c r="AD17" s="50">
        <f>COUNTIF(B17:AC17,"D")+COUNTIF(B17:AC17,"D1")+COUNTIF(B17:AC17,"D2")</f>
        <v>14</v>
      </c>
      <c r="AE17" s="15">
        <f>COUNTIF(B17:AC17,"N")</f>
        <v>6</v>
      </c>
      <c r="AF17" s="15">
        <f>COUNTBLANK(B17:AC17)</f>
        <v>8</v>
      </c>
      <c r="AG17" s="15">
        <f>COUNTIF(B17:AC17,"교")+COUNTIF(B17:AC17,"출")</f>
        <v>0</v>
      </c>
      <c r="AH17" s="15">
        <f>COUNTIF(B17:AC17,"연")</f>
        <v>0</v>
      </c>
      <c r="AI17" s="15">
        <f>COUNTIF(B17:AC17,"반")</f>
        <v>0</v>
      </c>
      <c r="AJ17" s="15">
        <f>COUNTIF(B17:AC17,"병")+COUNTIF(B17:AC17,"청")+COUNTIF(B17:AC17,"휴")+COUNTIF(B17:AC17,"공")+COUNTIF(B17:AC17,"보")</f>
        <v>0</v>
      </c>
      <c r="AK17" s="42">
        <f t="shared" si="0"/>
        <v>28</v>
      </c>
      <c r="AL17" s="113"/>
      <c r="AM17" s="1">
        <v>121</v>
      </c>
      <c r="AN17" s="113"/>
      <c r="AO17" s="47">
        <v>12</v>
      </c>
      <c r="AP17" s="148">
        <f t="shared" si="1"/>
        <v>8</v>
      </c>
      <c r="AQ17" s="148"/>
      <c r="AR17" s="54">
        <v>2</v>
      </c>
      <c r="AS17" s="54"/>
      <c r="AT17" s="187"/>
      <c r="AU17" s="1">
        <f>SUM(AO17:AQ17)+SUM(AS17:AS17)</f>
        <v>20</v>
      </c>
    </row>
    <row r="18" spans="1:47" ht="13.5" customHeight="1" thickBot="1" x14ac:dyDescent="0.35">
      <c r="A18" s="77" t="s">
        <v>22</v>
      </c>
      <c r="B18" s="155"/>
      <c r="C18" s="156"/>
      <c r="D18" s="30" t="s">
        <v>53</v>
      </c>
      <c r="E18" s="30" t="s">
        <v>26</v>
      </c>
      <c r="F18" s="30" t="s">
        <v>26</v>
      </c>
      <c r="G18" s="30"/>
      <c r="H18" s="30"/>
      <c r="I18" s="156" t="s">
        <v>60</v>
      </c>
      <c r="J18" s="156" t="s">
        <v>60</v>
      </c>
      <c r="K18" s="30" t="s">
        <v>26</v>
      </c>
      <c r="L18" s="30" t="s">
        <v>26</v>
      </c>
      <c r="M18" s="30"/>
      <c r="N18" s="30" t="s">
        <v>53</v>
      </c>
      <c r="O18" s="30" t="s">
        <v>61</v>
      </c>
      <c r="P18" s="156"/>
      <c r="Q18" s="156" t="s">
        <v>60</v>
      </c>
      <c r="R18" s="30" t="s">
        <v>53</v>
      </c>
      <c r="S18" s="30"/>
      <c r="T18" s="30"/>
      <c r="U18" s="30" t="s">
        <v>60</v>
      </c>
      <c r="V18" s="30" t="s">
        <v>53</v>
      </c>
      <c r="W18" s="156" t="s">
        <v>53</v>
      </c>
      <c r="X18" s="156" t="s">
        <v>53</v>
      </c>
      <c r="Y18" s="30"/>
      <c r="Z18" s="30" t="s">
        <v>60</v>
      </c>
      <c r="AA18" s="30" t="s">
        <v>60</v>
      </c>
      <c r="AB18" s="30" t="s">
        <v>26</v>
      </c>
      <c r="AC18" s="79" t="s">
        <v>26</v>
      </c>
      <c r="AD18" s="50">
        <f>COUNTIF(B18:AC18,"D")+COUNTIF(B18:AC18,"D1")+COUNTIF(B18:AC18,"D2")</f>
        <v>13</v>
      </c>
      <c r="AE18" s="15">
        <f>COUNTIF(B18:AC18,"N")</f>
        <v>6</v>
      </c>
      <c r="AF18" s="15">
        <f>COUNTBLANK(B18:AC18)</f>
        <v>9</v>
      </c>
      <c r="AG18" s="15">
        <f>COUNTIF(B18:AC18,"교")+COUNTIF(B18:AC18,"출")</f>
        <v>0</v>
      </c>
      <c r="AH18" s="15">
        <f>COUNTIF(B18:AC18,"연")</f>
        <v>0</v>
      </c>
      <c r="AI18" s="15">
        <f>COUNTIF(B18:AC18,"반")</f>
        <v>0</v>
      </c>
      <c r="AJ18" s="15">
        <f>COUNTIF(B18:AC18,"병")+COUNTIF(B18:AC18,"청")+COUNTIF(B18:AC18,"휴")+COUNTIF(B18:AC18,"공")+COUNTIF(B18:AC18,"보")</f>
        <v>0</v>
      </c>
      <c r="AK18" s="42">
        <f t="shared" si="0"/>
        <v>28</v>
      </c>
      <c r="AL18" s="113"/>
      <c r="AM18" s="93">
        <v>122</v>
      </c>
      <c r="AN18" s="113"/>
      <c r="AO18" s="47">
        <v>10</v>
      </c>
      <c r="AP18" s="148">
        <f t="shared" si="1"/>
        <v>9</v>
      </c>
      <c r="AQ18" s="148"/>
      <c r="AR18" s="54">
        <v>2</v>
      </c>
      <c r="AS18" s="54"/>
      <c r="AT18" s="187"/>
      <c r="AU18" s="1">
        <f>SUM(AO18:AQ18)+SUM(AS18:AS18)</f>
        <v>19</v>
      </c>
    </row>
    <row r="19" spans="1:47" ht="13.5" customHeight="1" thickBot="1" x14ac:dyDescent="0.35">
      <c r="A19" s="117" t="s">
        <v>20</v>
      </c>
      <c r="B19" s="157" t="s">
        <v>60</v>
      </c>
      <c r="C19" s="158"/>
      <c r="D19" s="29"/>
      <c r="E19" s="178" t="s">
        <v>34</v>
      </c>
      <c r="F19" s="29" t="s">
        <v>53</v>
      </c>
      <c r="G19" s="29" t="s">
        <v>60</v>
      </c>
      <c r="H19" s="29"/>
      <c r="I19" s="158" t="s">
        <v>60</v>
      </c>
      <c r="J19" s="158" t="s">
        <v>53</v>
      </c>
      <c r="K19" s="29" t="s">
        <v>61</v>
      </c>
      <c r="L19" s="29"/>
      <c r="M19" s="29"/>
      <c r="N19" s="29" t="s">
        <v>53</v>
      </c>
      <c r="O19" s="29" t="s">
        <v>26</v>
      </c>
      <c r="P19" s="158" t="s">
        <v>26</v>
      </c>
      <c r="Q19" s="158" t="s">
        <v>26</v>
      </c>
      <c r="R19" s="29"/>
      <c r="S19" s="29" t="s">
        <v>53</v>
      </c>
      <c r="T19" s="29" t="s">
        <v>26</v>
      </c>
      <c r="U19" s="29" t="s">
        <v>26</v>
      </c>
      <c r="V19" s="29"/>
      <c r="W19" s="158" t="s">
        <v>60</v>
      </c>
      <c r="X19" s="158" t="s">
        <v>53</v>
      </c>
      <c r="Y19" s="29"/>
      <c r="Z19" s="29" t="s">
        <v>26</v>
      </c>
      <c r="AA19" s="29"/>
      <c r="AB19" s="29" t="s">
        <v>60</v>
      </c>
      <c r="AC19" s="80" t="s">
        <v>60</v>
      </c>
      <c r="AD19" s="3">
        <f>COUNTIF(B19:AC19,"D")+COUNTIF(B19:AC19,"D1")+COUNTIF(B19:AC19,"D2")</f>
        <v>12</v>
      </c>
      <c r="AE19" s="119">
        <f>COUNTIF(B19:AC19,"N")</f>
        <v>6</v>
      </c>
      <c r="AF19" s="119">
        <f>COUNTBLANK(B19:AC19)</f>
        <v>9</v>
      </c>
      <c r="AG19" s="119">
        <f>COUNTIF(B19:AC19,"교")+COUNTIF(B19:AC19,"출")</f>
        <v>0</v>
      </c>
      <c r="AH19" s="119">
        <f>COUNTIF(B19:AC19,"연")</f>
        <v>1</v>
      </c>
      <c r="AI19" s="119">
        <f>COUNTIF(B19:AC19,"반")</f>
        <v>0</v>
      </c>
      <c r="AJ19" s="119">
        <f>COUNTIF(B19:AC19,"병")+COUNTIF(B19:AC19,"청")+COUNTIF(B19:AC19,"휴")+COUNTIF(B19:AC19,"공")+COUNTIF(B19:AC19,"보")</f>
        <v>0</v>
      </c>
      <c r="AK19" s="121">
        <f t="shared" si="0"/>
        <v>28</v>
      </c>
      <c r="AL19" s="113"/>
      <c r="AM19" s="1">
        <v>121</v>
      </c>
      <c r="AN19" s="113"/>
      <c r="AO19" s="47">
        <v>12</v>
      </c>
      <c r="AP19" s="148">
        <f t="shared" si="1"/>
        <v>9</v>
      </c>
      <c r="AQ19" s="148"/>
      <c r="AR19" s="55">
        <v>2</v>
      </c>
      <c r="AS19" s="55"/>
      <c r="AT19" s="187"/>
      <c r="AU19" s="1">
        <f>SUM(AO19:AQ19)+SUM(AS19:AS19)</f>
        <v>21</v>
      </c>
    </row>
    <row r="20" spans="1:47" ht="13.5" customHeight="1" thickBot="1" x14ac:dyDescent="0.35">
      <c r="A20" s="87" t="s">
        <v>17</v>
      </c>
      <c r="B20" s="153"/>
      <c r="C20" s="154" t="s">
        <v>53</v>
      </c>
      <c r="D20" s="32" t="s">
        <v>60</v>
      </c>
      <c r="E20" s="32" t="s">
        <v>26</v>
      </c>
      <c r="F20" s="32" t="s">
        <v>26</v>
      </c>
      <c r="G20" s="32"/>
      <c r="H20" s="32"/>
      <c r="I20" s="154"/>
      <c r="J20" s="154" t="s">
        <v>53</v>
      </c>
      <c r="K20" s="32"/>
      <c r="L20" s="32"/>
      <c r="M20" s="32" t="s">
        <v>61</v>
      </c>
      <c r="N20" s="32" t="s">
        <v>60</v>
      </c>
      <c r="O20" s="32" t="s">
        <v>53</v>
      </c>
      <c r="P20" s="154" t="s">
        <v>26</v>
      </c>
      <c r="Q20" s="154" t="s">
        <v>26</v>
      </c>
      <c r="R20" s="32"/>
      <c r="S20" s="32" t="s">
        <v>60</v>
      </c>
      <c r="T20" s="32" t="s">
        <v>60</v>
      </c>
      <c r="U20" s="32" t="s">
        <v>53</v>
      </c>
      <c r="V20" s="32" t="s">
        <v>26</v>
      </c>
      <c r="W20" s="154" t="s">
        <v>26</v>
      </c>
      <c r="X20" s="154"/>
      <c r="Y20" s="32" t="s">
        <v>53</v>
      </c>
      <c r="Z20" s="32" t="s">
        <v>53</v>
      </c>
      <c r="AA20" s="32" t="s">
        <v>61</v>
      </c>
      <c r="AB20" s="32"/>
      <c r="AC20" s="78"/>
      <c r="AD20" s="49">
        <f>COUNTIF(B20:AC20,"D")+COUNTIF(B20:AC20,"D1")+COUNTIF(B20:AC20,"D2")</f>
        <v>12</v>
      </c>
      <c r="AE20" s="118">
        <f>COUNTIF(B20:AC20,"N")</f>
        <v>6</v>
      </c>
      <c r="AF20" s="118">
        <f>COUNTBLANK(B20:AC20)</f>
        <v>10</v>
      </c>
      <c r="AG20" s="118">
        <f>COUNTIF(B20:AC20,"교")+COUNTIF(B20:AC20,"출")</f>
        <v>0</v>
      </c>
      <c r="AH20" s="118">
        <f>COUNTIF(B20:AC20,"연")</f>
        <v>0</v>
      </c>
      <c r="AI20" s="118">
        <f>COUNTIF(B20:AC20,"반")</f>
        <v>0</v>
      </c>
      <c r="AJ20" s="118">
        <f>COUNTIF(B20:AC20,"병")+COUNTIF(B20:AC20,"청")+COUNTIF(B20:AC20,"휴")+COUNTIF(B20:AC20,"공")+COUNTIF(B20:AC20,"보")</f>
        <v>0</v>
      </c>
      <c r="AK20" s="120">
        <f t="shared" si="0"/>
        <v>28</v>
      </c>
      <c r="AL20" s="113"/>
      <c r="AM20" s="96">
        <v>122</v>
      </c>
      <c r="AN20" s="113"/>
      <c r="AO20" s="47">
        <v>11</v>
      </c>
      <c r="AP20" s="148">
        <f t="shared" si="1"/>
        <v>10</v>
      </c>
      <c r="AQ20" s="148"/>
      <c r="AR20" s="63">
        <v>1</v>
      </c>
      <c r="AS20" s="63"/>
      <c r="AT20" s="187"/>
      <c r="AU20" s="1">
        <f>SUM(AO20:AQ20)+SUM(AS20:AS20)</f>
        <v>21</v>
      </c>
    </row>
    <row r="21" spans="1:47" ht="13.5" customHeight="1" thickBot="1" x14ac:dyDescent="0.35">
      <c r="A21" s="17" t="s">
        <v>40</v>
      </c>
      <c r="B21" s="155" t="s">
        <v>26</v>
      </c>
      <c r="C21" s="156"/>
      <c r="D21" s="30"/>
      <c r="E21" s="30" t="s">
        <v>53</v>
      </c>
      <c r="F21" s="30"/>
      <c r="G21" s="30" t="s">
        <v>60</v>
      </c>
      <c r="H21" s="30" t="s">
        <v>60</v>
      </c>
      <c r="I21" s="156" t="s">
        <v>53</v>
      </c>
      <c r="J21" s="156"/>
      <c r="K21" s="30" t="s">
        <v>60</v>
      </c>
      <c r="L21" s="30" t="s">
        <v>61</v>
      </c>
      <c r="M21" s="30" t="s">
        <v>53</v>
      </c>
      <c r="N21" s="30" t="s">
        <v>60</v>
      </c>
      <c r="O21" s="30"/>
      <c r="P21" s="156" t="s">
        <v>26</v>
      </c>
      <c r="Q21" s="156"/>
      <c r="R21" s="30" t="s">
        <v>26</v>
      </c>
      <c r="S21" s="30" t="s">
        <v>26</v>
      </c>
      <c r="T21" s="30"/>
      <c r="U21" s="30" t="s">
        <v>53</v>
      </c>
      <c r="V21" s="30"/>
      <c r="W21" s="156" t="s">
        <v>53</v>
      </c>
      <c r="X21" s="156" t="s">
        <v>26</v>
      </c>
      <c r="Y21" s="30" t="s">
        <v>26</v>
      </c>
      <c r="Z21" s="30"/>
      <c r="AA21" s="30"/>
      <c r="AB21" s="30" t="s">
        <v>60</v>
      </c>
      <c r="AC21" s="79" t="s">
        <v>60</v>
      </c>
      <c r="AD21" s="50">
        <f>COUNTIF(B21:AC21,"D")+COUNTIF(B21:AC21,"D1")+COUNTIF(B21:AC21,"D2")</f>
        <v>12</v>
      </c>
      <c r="AE21" s="15">
        <f>COUNTIF(B21:AC21,"N")</f>
        <v>6</v>
      </c>
      <c r="AF21" s="15">
        <f>COUNTBLANK(B21:AC21)</f>
        <v>10</v>
      </c>
      <c r="AG21" s="15">
        <f>COUNTIF(B21:AC21,"교")+COUNTIF(B21:AC21,"출")</f>
        <v>0</v>
      </c>
      <c r="AH21" s="15">
        <f>COUNTIF(B21:AC21,"연")</f>
        <v>0</v>
      </c>
      <c r="AI21" s="15">
        <f>COUNTIF(B21:AC21,"반")</f>
        <v>0</v>
      </c>
      <c r="AJ21" s="15">
        <f>COUNTIF(B21:AC21,"병")+COUNTIF(B21:AC21,"청")+COUNTIF(B21:AC21,"휴")+COUNTIF(B21:AC21,"공")+COUNTIF(B21:AC21,"보")</f>
        <v>0</v>
      </c>
      <c r="AK21" s="42">
        <f t="shared" si="0"/>
        <v>28</v>
      </c>
      <c r="AL21" s="113"/>
      <c r="AM21" s="1">
        <v>121</v>
      </c>
      <c r="AN21" s="113"/>
      <c r="AO21" s="47">
        <v>11</v>
      </c>
      <c r="AP21" s="148">
        <f t="shared" si="1"/>
        <v>10</v>
      </c>
      <c r="AQ21" s="148"/>
      <c r="AR21" s="54">
        <v>2</v>
      </c>
      <c r="AS21" s="54"/>
      <c r="AT21" s="187"/>
      <c r="AU21" s="1">
        <f>SUM(AO21:AQ21)+SUM(AS21:AS21)</f>
        <v>21</v>
      </c>
    </row>
    <row r="22" spans="1:47" ht="13.5" customHeight="1" thickBot="1" x14ac:dyDescent="0.35">
      <c r="A22" s="17" t="s">
        <v>6</v>
      </c>
      <c r="B22" s="155" t="s">
        <v>53</v>
      </c>
      <c r="C22" s="156" t="s">
        <v>60</v>
      </c>
      <c r="D22" s="30" t="s">
        <v>26</v>
      </c>
      <c r="E22" s="30"/>
      <c r="F22" s="30"/>
      <c r="G22" s="30" t="s">
        <v>53</v>
      </c>
      <c r="H22" s="30" t="s">
        <v>61</v>
      </c>
      <c r="I22" s="156" t="s">
        <v>26</v>
      </c>
      <c r="J22" s="156"/>
      <c r="K22" s="30" t="s">
        <v>53</v>
      </c>
      <c r="L22" s="30" t="s">
        <v>53</v>
      </c>
      <c r="M22" s="30" t="s">
        <v>26</v>
      </c>
      <c r="N22" s="30"/>
      <c r="O22" s="30"/>
      <c r="P22" s="156" t="s">
        <v>60</v>
      </c>
      <c r="Q22" s="71" t="s">
        <v>59</v>
      </c>
      <c r="R22" s="30" t="s">
        <v>61</v>
      </c>
      <c r="S22" s="30" t="s">
        <v>53</v>
      </c>
      <c r="T22" s="30" t="s">
        <v>26</v>
      </c>
      <c r="U22" s="30"/>
      <c r="V22" s="30" t="s">
        <v>60</v>
      </c>
      <c r="W22" s="156" t="s">
        <v>26</v>
      </c>
      <c r="X22" s="156"/>
      <c r="Y22" s="30" t="s">
        <v>60</v>
      </c>
      <c r="Z22" s="30" t="s">
        <v>53</v>
      </c>
      <c r="AA22" s="30" t="s">
        <v>60</v>
      </c>
      <c r="AB22" s="30"/>
      <c r="AC22" s="79" t="s">
        <v>26</v>
      </c>
      <c r="AD22" s="50">
        <f>COUNTIF(B22:AC22,"D")+COUNTIF(B22:AC22,"D1")+COUNTIF(B22:AC22,"D2")</f>
        <v>13</v>
      </c>
      <c r="AE22" s="15">
        <f>COUNTIF(B22:AC22,"N")</f>
        <v>6</v>
      </c>
      <c r="AF22" s="15">
        <f>COUNTBLANK(B22:AC22)</f>
        <v>8</v>
      </c>
      <c r="AG22" s="15">
        <f>COUNTIF(B22:AC22,"교")+COUNTIF(B22:AC22,"출")</f>
        <v>0</v>
      </c>
      <c r="AH22" s="15">
        <f>COUNTIF(B22:AC22,"연")</f>
        <v>1</v>
      </c>
      <c r="AI22" s="15">
        <f>COUNTIF(B22:AC22,"반")</f>
        <v>0</v>
      </c>
      <c r="AJ22" s="15">
        <f>COUNTIF(B22:AC22,"병")+COUNTIF(B22:AC22,"청")+COUNTIF(B22:AC22,"휴")+COUNTIF(B22:AC22,"공")+COUNTIF(B22:AC22,"보")</f>
        <v>0</v>
      </c>
      <c r="AK22" s="42">
        <f>SUM(AD22:AJ22)</f>
        <v>28</v>
      </c>
      <c r="AL22" s="113"/>
      <c r="AM22" s="1">
        <v>121</v>
      </c>
      <c r="AN22" s="113"/>
      <c r="AO22" s="47">
        <v>12</v>
      </c>
      <c r="AP22" s="148">
        <f t="shared" si="1"/>
        <v>8</v>
      </c>
      <c r="AQ22" s="148"/>
      <c r="AR22" s="54">
        <v>2</v>
      </c>
      <c r="AS22" s="54"/>
      <c r="AT22" s="187"/>
      <c r="AU22" s="1">
        <f>SUM(AO22:AQ22)+SUM(AS22:AS22)</f>
        <v>20</v>
      </c>
    </row>
    <row r="23" spans="1:47" ht="13.5" customHeight="1" thickBot="1" x14ac:dyDescent="0.35">
      <c r="A23" s="17" t="s">
        <v>39</v>
      </c>
      <c r="B23" s="155" t="s">
        <v>26</v>
      </c>
      <c r="C23" s="156" t="s">
        <v>26</v>
      </c>
      <c r="D23" s="30"/>
      <c r="E23" s="30" t="s">
        <v>61</v>
      </c>
      <c r="F23" s="30" t="s">
        <v>60</v>
      </c>
      <c r="G23" s="30" t="s">
        <v>53</v>
      </c>
      <c r="H23" s="30" t="s">
        <v>53</v>
      </c>
      <c r="I23" s="156"/>
      <c r="J23" s="156"/>
      <c r="K23" s="30" t="s">
        <v>53</v>
      </c>
      <c r="L23" s="30" t="s">
        <v>60</v>
      </c>
      <c r="M23" s="30" t="s">
        <v>60</v>
      </c>
      <c r="N23" s="30" t="s">
        <v>53</v>
      </c>
      <c r="O23" s="30" t="s">
        <v>60</v>
      </c>
      <c r="P23" s="156"/>
      <c r="Q23" s="156"/>
      <c r="R23" s="30" t="s">
        <v>26</v>
      </c>
      <c r="S23" s="30" t="s">
        <v>26</v>
      </c>
      <c r="T23" s="30"/>
      <c r="U23" s="30" t="s">
        <v>60</v>
      </c>
      <c r="V23" s="30" t="s">
        <v>61</v>
      </c>
      <c r="W23" s="156" t="s">
        <v>60</v>
      </c>
      <c r="X23" s="156"/>
      <c r="Y23" s="30" t="s">
        <v>53</v>
      </c>
      <c r="Z23" s="30" t="s">
        <v>53</v>
      </c>
      <c r="AA23" s="30" t="s">
        <v>26</v>
      </c>
      <c r="AB23" s="30" t="s">
        <v>26</v>
      </c>
      <c r="AC23" s="79"/>
      <c r="AD23" s="50">
        <f>COUNTIF(B23:AC23,"D")+COUNTIF(B23:AC23,"D1")+COUNTIF(B23:AC23,"D2")</f>
        <v>14</v>
      </c>
      <c r="AE23" s="15">
        <f>COUNTIF(B23:AC23,"N")</f>
        <v>6</v>
      </c>
      <c r="AF23" s="15">
        <f>COUNTBLANK(B23:AC23)</f>
        <v>8</v>
      </c>
      <c r="AG23" s="15">
        <f>COUNTIF(B23:AC23,"교")+COUNTIF(B23:AC23,"출")</f>
        <v>0</v>
      </c>
      <c r="AH23" s="15">
        <f>COUNTIF(B23:AC23,"연")</f>
        <v>0</v>
      </c>
      <c r="AI23" s="15">
        <f>COUNTIF(B23:AC23,"반")</f>
        <v>0</v>
      </c>
      <c r="AJ23" s="15">
        <f>COUNTIF(B23:AC23,"병")+COUNTIF(B23:AC23,"청")+COUNTIF(B23:AC23,"휴")+COUNTIF(B23:AC23,"공")+COUNTIF(B23:AC23,"보")</f>
        <v>0</v>
      </c>
      <c r="AK23" s="42">
        <f t="shared" si="0"/>
        <v>28</v>
      </c>
      <c r="AL23" s="113"/>
      <c r="AM23" s="1">
        <v>121</v>
      </c>
      <c r="AN23" s="113"/>
      <c r="AO23" s="47">
        <v>12</v>
      </c>
      <c r="AP23" s="148">
        <f t="shared" si="1"/>
        <v>8</v>
      </c>
      <c r="AQ23" s="148"/>
      <c r="AR23" s="54">
        <v>2</v>
      </c>
      <c r="AS23" s="54"/>
      <c r="AT23" s="187"/>
      <c r="AU23" s="1">
        <f>SUM(AO23:AQ23)+SUM(AS23:AS23)</f>
        <v>20</v>
      </c>
    </row>
    <row r="24" spans="1:47" ht="13.5" customHeight="1" thickBot="1" x14ac:dyDescent="0.35">
      <c r="A24" s="17" t="s">
        <v>44</v>
      </c>
      <c r="B24" s="179" t="s">
        <v>34</v>
      </c>
      <c r="C24" s="156"/>
      <c r="D24" s="30" t="s">
        <v>60</v>
      </c>
      <c r="E24" s="30" t="s">
        <v>60</v>
      </c>
      <c r="F24" s="30" t="s">
        <v>53</v>
      </c>
      <c r="G24" s="30"/>
      <c r="H24" s="30"/>
      <c r="I24" s="156" t="s">
        <v>26</v>
      </c>
      <c r="J24" s="156" t="s">
        <v>26</v>
      </c>
      <c r="K24" s="30"/>
      <c r="L24" s="30" t="s">
        <v>60</v>
      </c>
      <c r="M24" s="30" t="s">
        <v>60</v>
      </c>
      <c r="N24" s="30" t="s">
        <v>26</v>
      </c>
      <c r="O24" s="30" t="s">
        <v>26</v>
      </c>
      <c r="P24" s="156"/>
      <c r="Q24" s="156" t="s">
        <v>53</v>
      </c>
      <c r="R24" s="30" t="s">
        <v>60</v>
      </c>
      <c r="S24" s="30" t="s">
        <v>61</v>
      </c>
      <c r="T24" s="30" t="s">
        <v>26</v>
      </c>
      <c r="U24" s="30" t="s">
        <v>26</v>
      </c>
      <c r="V24" s="30"/>
      <c r="W24" s="156" t="s">
        <v>53</v>
      </c>
      <c r="X24" s="156"/>
      <c r="Y24" s="30"/>
      <c r="Z24" s="30" t="s">
        <v>60</v>
      </c>
      <c r="AA24" s="30" t="s">
        <v>53</v>
      </c>
      <c r="AB24" s="30" t="s">
        <v>61</v>
      </c>
      <c r="AC24" s="79" t="s">
        <v>53</v>
      </c>
      <c r="AD24" s="50">
        <f>COUNTIF(B24:AC24,"D")+COUNTIF(B24:AC24,"D1")+COUNTIF(B24:AC24,"D2")</f>
        <v>13</v>
      </c>
      <c r="AE24" s="15">
        <f>COUNTIF(B24:AC24,"N")</f>
        <v>6</v>
      </c>
      <c r="AF24" s="15">
        <f>COUNTBLANK(B24:AC24)</f>
        <v>8</v>
      </c>
      <c r="AG24" s="15">
        <f>COUNTIF(B24:AC24,"교")+COUNTIF(B24:AC24,"출")</f>
        <v>0</v>
      </c>
      <c r="AH24" s="15">
        <f>COUNTIF(B24:AC24,"연")</f>
        <v>1</v>
      </c>
      <c r="AI24" s="15">
        <f>COUNTIF(B24:AC24,"반")</f>
        <v>0</v>
      </c>
      <c r="AJ24" s="15">
        <f>COUNTIF(B24:AC24,"병")+COUNTIF(B24:AC24,"청")+COUNTIF(B24:AC24,"휴")+COUNTIF(B24:AC24,"공")+COUNTIF(B24:AC24,"보")</f>
        <v>0</v>
      </c>
      <c r="AK24" s="42">
        <f t="shared" si="0"/>
        <v>28</v>
      </c>
      <c r="AL24" s="113"/>
      <c r="AM24" s="93">
        <v>123</v>
      </c>
      <c r="AN24" s="113"/>
      <c r="AO24" s="47">
        <v>10</v>
      </c>
      <c r="AP24" s="148">
        <f t="shared" si="1"/>
        <v>8</v>
      </c>
      <c r="AQ24" s="148"/>
      <c r="AR24" s="54">
        <v>3</v>
      </c>
      <c r="AS24" s="54"/>
      <c r="AT24" s="187"/>
      <c r="AU24" s="1">
        <f>SUM(AO24:AQ24)+SUM(AS24:AS24)</f>
        <v>18</v>
      </c>
    </row>
    <row r="25" spans="1:47" ht="13.5" customHeight="1" thickBot="1" x14ac:dyDescent="0.35">
      <c r="A25" s="117" t="s">
        <v>19</v>
      </c>
      <c r="B25" s="159"/>
      <c r="C25" s="160" t="s">
        <v>26</v>
      </c>
      <c r="D25" s="33" t="s">
        <v>26</v>
      </c>
      <c r="E25" s="33"/>
      <c r="F25" s="33" t="s">
        <v>53</v>
      </c>
      <c r="G25" s="33" t="s">
        <v>60</v>
      </c>
      <c r="H25" s="33" t="s">
        <v>53</v>
      </c>
      <c r="I25" s="160"/>
      <c r="J25" s="160" t="s">
        <v>26</v>
      </c>
      <c r="K25" s="33" t="s">
        <v>26</v>
      </c>
      <c r="L25" s="33"/>
      <c r="M25" s="33" t="s">
        <v>60</v>
      </c>
      <c r="N25" s="124" t="s">
        <v>34</v>
      </c>
      <c r="O25" s="33" t="s">
        <v>53</v>
      </c>
      <c r="P25" s="160" t="s">
        <v>60</v>
      </c>
      <c r="Q25" s="160"/>
      <c r="R25" s="33" t="s">
        <v>53</v>
      </c>
      <c r="S25" s="33" t="s">
        <v>53</v>
      </c>
      <c r="T25" s="33" t="s">
        <v>53</v>
      </c>
      <c r="U25" s="33" t="s">
        <v>60</v>
      </c>
      <c r="V25" s="33" t="s">
        <v>60</v>
      </c>
      <c r="W25" s="160"/>
      <c r="X25" s="160"/>
      <c r="Y25" s="33" t="s">
        <v>53</v>
      </c>
      <c r="Z25" s="33" t="s">
        <v>53</v>
      </c>
      <c r="AA25" s="33" t="s">
        <v>26</v>
      </c>
      <c r="AB25" s="33" t="s">
        <v>26</v>
      </c>
      <c r="AC25" s="83"/>
      <c r="AD25" s="3">
        <f>COUNTIF(B25:AC25,"D")+COUNTIF(B25:AC25,"D1")+COUNTIF(B25:AC25,"D2")</f>
        <v>13</v>
      </c>
      <c r="AE25" s="119">
        <f>COUNTIF(B25:AC25,"N")</f>
        <v>6</v>
      </c>
      <c r="AF25" s="119">
        <f>COUNTBLANK(B25:AC25)</f>
        <v>8</v>
      </c>
      <c r="AG25" s="119">
        <f>COUNTIF(B25:AC25,"교")+COUNTIF(B25:AC25,"출")</f>
        <v>0</v>
      </c>
      <c r="AH25" s="119">
        <f>COUNTIF(B25:AC25,"연")</f>
        <v>1</v>
      </c>
      <c r="AI25" s="119">
        <f>COUNTIF(B25:AC25,"반")</f>
        <v>0</v>
      </c>
      <c r="AJ25" s="119">
        <f>COUNTIF(B25:AC25,"병")+COUNTIF(B25:AC25,"청")+COUNTIF(B25:AC25,"휴")+COUNTIF(B25:AC25,"공")+COUNTIF(B25:AC25,"보")</f>
        <v>0</v>
      </c>
      <c r="AK25" s="121">
        <f t="shared" si="0"/>
        <v>28</v>
      </c>
      <c r="AL25" s="113"/>
      <c r="AM25" s="1">
        <v>121</v>
      </c>
      <c r="AN25" s="113"/>
      <c r="AO25" s="47">
        <v>11</v>
      </c>
      <c r="AP25" s="148">
        <f t="shared" si="1"/>
        <v>8</v>
      </c>
      <c r="AQ25" s="148"/>
      <c r="AR25" s="55">
        <v>3</v>
      </c>
      <c r="AS25" s="55"/>
      <c r="AT25" s="187"/>
      <c r="AU25" s="1">
        <f>SUM(AO25:AQ25)+SUM(AS25:AS25)</f>
        <v>19</v>
      </c>
    </row>
    <row r="26" spans="1:47" ht="13.5" customHeight="1" thickBot="1" x14ac:dyDescent="0.35">
      <c r="A26" s="18" t="s">
        <v>18</v>
      </c>
      <c r="B26" s="161" t="s">
        <v>53</v>
      </c>
      <c r="C26" s="162"/>
      <c r="D26" s="27" t="s">
        <v>60</v>
      </c>
      <c r="E26" s="27" t="s">
        <v>53</v>
      </c>
      <c r="F26" s="27" t="s">
        <v>61</v>
      </c>
      <c r="G26" s="27" t="s">
        <v>26</v>
      </c>
      <c r="H26" s="27" t="s">
        <v>26</v>
      </c>
      <c r="I26" s="162"/>
      <c r="J26" s="162"/>
      <c r="K26" s="27"/>
      <c r="L26" s="27" t="s">
        <v>26</v>
      </c>
      <c r="M26" s="27" t="s">
        <v>26</v>
      </c>
      <c r="N26" s="27" t="s">
        <v>26</v>
      </c>
      <c r="O26" s="27"/>
      <c r="P26" s="162" t="s">
        <v>53</v>
      </c>
      <c r="Q26" s="162"/>
      <c r="R26" s="27" t="s">
        <v>60</v>
      </c>
      <c r="S26" s="27" t="s">
        <v>60</v>
      </c>
      <c r="T26" s="27" t="s">
        <v>53</v>
      </c>
      <c r="U26" s="27" t="s">
        <v>53</v>
      </c>
      <c r="V26" s="27" t="s">
        <v>26</v>
      </c>
      <c r="W26" s="162"/>
      <c r="X26" s="162"/>
      <c r="Y26" s="27" t="s">
        <v>60</v>
      </c>
      <c r="Z26" s="27" t="s">
        <v>60</v>
      </c>
      <c r="AA26" s="27" t="s">
        <v>53</v>
      </c>
      <c r="AB26" s="27" t="s">
        <v>53</v>
      </c>
      <c r="AC26" s="27" t="s">
        <v>61</v>
      </c>
      <c r="AD26" s="73">
        <f>COUNTIF(B26:AC26,"D")+COUNTIF(B26:AC26,"D1")+COUNTIF(B26:AC26,"D2")</f>
        <v>14</v>
      </c>
      <c r="AE26" s="118">
        <f>COUNTIF(B26:AC26,"N")</f>
        <v>6</v>
      </c>
      <c r="AF26" s="118">
        <f>COUNTBLANK(B26:AC26)</f>
        <v>8</v>
      </c>
      <c r="AG26" s="118">
        <f>COUNTIF(B26:AC26,"교")+COUNTIF(B26:AC26,"출")</f>
        <v>0</v>
      </c>
      <c r="AH26" s="118">
        <f>COUNTIF(B26:AC26,"연")</f>
        <v>0</v>
      </c>
      <c r="AI26" s="118">
        <f>COUNTIF(B26:AC26,"반")</f>
        <v>0</v>
      </c>
      <c r="AJ26" s="118">
        <f>COUNTIF(B26:AC26,"병")+COUNTIF(B26:AC26,"청")+COUNTIF(B26:AC26,"휴")+COUNTIF(B26:AC26,"공")+COUNTIF(B26:AC26,"보")</f>
        <v>0</v>
      </c>
      <c r="AK26" s="120">
        <f t="shared" ref="AK26:AK27" si="2">SUM(AD26:AJ26)</f>
        <v>28</v>
      </c>
      <c r="AL26" s="113"/>
      <c r="AM26" s="1">
        <v>121</v>
      </c>
      <c r="AN26" s="113"/>
      <c r="AO26" s="47">
        <v>11</v>
      </c>
      <c r="AP26" s="148">
        <f t="shared" si="1"/>
        <v>8</v>
      </c>
      <c r="AQ26" s="148"/>
      <c r="AR26" s="63">
        <v>2</v>
      </c>
      <c r="AS26" s="63"/>
      <c r="AT26" s="187"/>
      <c r="AU26" s="1">
        <f>SUM(AO26:AQ26)+SUM(AS26:AS26)</f>
        <v>19</v>
      </c>
    </row>
    <row r="27" spans="1:47" ht="13.5" customHeight="1" thickBot="1" x14ac:dyDescent="0.35">
      <c r="A27" s="76" t="s">
        <v>16</v>
      </c>
      <c r="B27" s="163"/>
      <c r="C27" s="164"/>
      <c r="D27" s="72" t="s">
        <v>26</v>
      </c>
      <c r="E27" s="111" t="s">
        <v>26</v>
      </c>
      <c r="F27" s="111" t="s">
        <v>26</v>
      </c>
      <c r="G27" s="111"/>
      <c r="H27" s="111" t="s">
        <v>60</v>
      </c>
      <c r="I27" s="164" t="s">
        <v>53</v>
      </c>
      <c r="J27" s="164"/>
      <c r="K27" s="111" t="s">
        <v>60</v>
      </c>
      <c r="L27" s="111" t="s">
        <v>53</v>
      </c>
      <c r="M27" s="111" t="s">
        <v>53</v>
      </c>
      <c r="N27" s="111" t="s">
        <v>61</v>
      </c>
      <c r="O27" s="111" t="s">
        <v>60</v>
      </c>
      <c r="P27" s="164"/>
      <c r="Q27" s="164"/>
      <c r="R27" s="111" t="s">
        <v>26</v>
      </c>
      <c r="S27" s="111" t="s">
        <v>26</v>
      </c>
      <c r="T27" s="111"/>
      <c r="U27" s="111" t="s">
        <v>53</v>
      </c>
      <c r="V27" s="111" t="s">
        <v>60</v>
      </c>
      <c r="W27" s="181" t="s">
        <v>34</v>
      </c>
      <c r="X27" s="164"/>
      <c r="Y27" s="111" t="s">
        <v>60</v>
      </c>
      <c r="Z27" s="111" t="s">
        <v>61</v>
      </c>
      <c r="AA27" s="111" t="s">
        <v>60</v>
      </c>
      <c r="AB27" s="111" t="s">
        <v>53</v>
      </c>
      <c r="AC27" s="111" t="s">
        <v>26</v>
      </c>
      <c r="AD27" s="75">
        <f>COUNTIF(B27:AC27,"D")+COUNTIF(B27:AC27,"D1")+COUNTIF(B27:AC27,"D2")</f>
        <v>13</v>
      </c>
      <c r="AE27" s="119">
        <f>COUNTIF(B27:AC27,"N")</f>
        <v>6</v>
      </c>
      <c r="AF27" s="119">
        <f>COUNTBLANK(B27:AC27)</f>
        <v>8</v>
      </c>
      <c r="AG27" s="119">
        <f>COUNTIF(B27:AC27,"교")+COUNTIF(B27:AC27,"출")</f>
        <v>0</v>
      </c>
      <c r="AH27" s="119">
        <f>COUNTIF(B27:AC27,"연")</f>
        <v>1</v>
      </c>
      <c r="AI27" s="119">
        <f>COUNTIF(B27:AC27,"반")</f>
        <v>0</v>
      </c>
      <c r="AJ27" s="119">
        <f>COUNTIF(B27:AC27,"병")+COUNTIF(B27:AC27,"청")+COUNTIF(B27:AC27,"휴")+COUNTIF(B27:AC27,"공")+COUNTIF(B27:AC27,"보")</f>
        <v>0</v>
      </c>
      <c r="AK27" s="121">
        <f t="shared" si="2"/>
        <v>28</v>
      </c>
      <c r="AL27" s="113"/>
      <c r="AM27" s="1">
        <v>121</v>
      </c>
      <c r="AN27" s="113"/>
      <c r="AO27" s="47">
        <v>11</v>
      </c>
      <c r="AP27" s="148">
        <f t="shared" si="1"/>
        <v>8</v>
      </c>
      <c r="AQ27" s="148"/>
      <c r="AR27" s="55">
        <v>2</v>
      </c>
      <c r="AS27" s="55"/>
      <c r="AT27" s="187"/>
      <c r="AU27" s="1">
        <f>SUM(AO27:AQ27)+SUM(AS27:AS27)</f>
        <v>19</v>
      </c>
    </row>
    <row r="28" spans="1:47" ht="13.5" customHeight="1" thickBot="1" x14ac:dyDescent="0.35">
      <c r="A28" s="18" t="s">
        <v>30</v>
      </c>
      <c r="B28" s="165"/>
      <c r="C28" s="166" t="s">
        <v>53</v>
      </c>
      <c r="D28" s="67" t="s">
        <v>53</v>
      </c>
      <c r="E28" s="67" t="s">
        <v>53</v>
      </c>
      <c r="F28" s="67" t="s">
        <v>53</v>
      </c>
      <c r="G28" s="67" t="s">
        <v>26</v>
      </c>
      <c r="H28" s="67"/>
      <c r="I28" s="166"/>
      <c r="J28" s="166" t="s">
        <v>60</v>
      </c>
      <c r="K28" s="67" t="s">
        <v>53</v>
      </c>
      <c r="L28" s="67" t="s">
        <v>26</v>
      </c>
      <c r="M28" s="67"/>
      <c r="N28" s="67" t="s">
        <v>53</v>
      </c>
      <c r="O28" s="67" t="s">
        <v>60</v>
      </c>
      <c r="P28" s="166"/>
      <c r="Q28" s="166" t="s">
        <v>53</v>
      </c>
      <c r="R28" s="67" t="s">
        <v>53</v>
      </c>
      <c r="S28" s="67"/>
      <c r="T28" s="180" t="s">
        <v>34</v>
      </c>
      <c r="U28" s="67" t="s">
        <v>26</v>
      </c>
      <c r="V28" s="67" t="s">
        <v>26</v>
      </c>
      <c r="W28" s="166"/>
      <c r="X28" s="166" t="s">
        <v>53</v>
      </c>
      <c r="Y28" s="67" t="s">
        <v>53</v>
      </c>
      <c r="Z28" s="67"/>
      <c r="AA28" s="67" t="s">
        <v>60</v>
      </c>
      <c r="AB28" s="67" t="s">
        <v>26</v>
      </c>
      <c r="AC28" s="81" t="s">
        <v>26</v>
      </c>
      <c r="AD28" s="49">
        <f>COUNTIF(B28:AC28,"D")+COUNTIF(B28:AC28,"D2")</f>
        <v>13</v>
      </c>
      <c r="AE28" s="118">
        <f>COUNTIF(B28:AC28,"N")</f>
        <v>6</v>
      </c>
      <c r="AF28" s="118">
        <f>COUNTBLANK(B28:AC28)</f>
        <v>8</v>
      </c>
      <c r="AG28" s="118">
        <f>COUNTIF(B28:AC28,"교")+COUNTIF(B28:AC28,"출")</f>
        <v>0</v>
      </c>
      <c r="AH28" s="118">
        <f>COUNTIF(B28:AC28,"연")</f>
        <v>1</v>
      </c>
      <c r="AI28" s="118">
        <f>COUNTIF(B28:AC28,"반")</f>
        <v>0</v>
      </c>
      <c r="AJ28" s="118">
        <f>COUNTIF(B28:AC28,"병")+COUNTIF(B28:AC28,"청")+COUNTIF(B28:AC28,"휴")+COUNTIF(B28:AC28,"공")+COUNTIF(B28:AC28,"보")</f>
        <v>0</v>
      </c>
      <c r="AK28" s="120">
        <f t="shared" si="0"/>
        <v>28</v>
      </c>
      <c r="AL28" s="113"/>
      <c r="AM28" s="43">
        <v>121</v>
      </c>
      <c r="AN28" s="113"/>
      <c r="AO28" s="47">
        <v>12</v>
      </c>
      <c r="AP28" s="148">
        <f t="shared" si="1"/>
        <v>8</v>
      </c>
      <c r="AQ28" s="148"/>
      <c r="AR28" s="60">
        <v>1</v>
      </c>
      <c r="AS28" s="60"/>
      <c r="AT28" s="187"/>
      <c r="AU28" s="1">
        <f>SUM(AO28:AQ28)+SUM(AS28:AS28)</f>
        <v>20</v>
      </c>
    </row>
    <row r="29" spans="1:47" ht="13.5" customHeight="1" thickBot="1" x14ac:dyDescent="0.35">
      <c r="A29" s="77" t="s">
        <v>9</v>
      </c>
      <c r="B29" s="167" t="s">
        <v>26</v>
      </c>
      <c r="C29" s="168"/>
      <c r="D29" s="28"/>
      <c r="E29" s="28" t="s">
        <v>53</v>
      </c>
      <c r="F29" s="28" t="s">
        <v>53</v>
      </c>
      <c r="G29" s="28" t="s">
        <v>53</v>
      </c>
      <c r="H29" s="95" t="s">
        <v>34</v>
      </c>
      <c r="I29" s="168"/>
      <c r="J29" s="168" t="s">
        <v>26</v>
      </c>
      <c r="K29" s="28" t="s">
        <v>26</v>
      </c>
      <c r="L29" s="28"/>
      <c r="M29" s="28"/>
      <c r="N29" s="28"/>
      <c r="O29" s="95" t="s">
        <v>34</v>
      </c>
      <c r="P29" s="95" t="s">
        <v>34</v>
      </c>
      <c r="Q29" s="168" t="s">
        <v>26</v>
      </c>
      <c r="R29" s="28"/>
      <c r="S29" s="28" t="s">
        <v>53</v>
      </c>
      <c r="T29" s="28" t="s">
        <v>53</v>
      </c>
      <c r="U29" s="28" t="s">
        <v>53</v>
      </c>
      <c r="V29" s="28" t="s">
        <v>60</v>
      </c>
      <c r="W29" s="168" t="s">
        <v>60</v>
      </c>
      <c r="X29" s="168" t="s">
        <v>26</v>
      </c>
      <c r="Y29" s="28" t="s">
        <v>26</v>
      </c>
      <c r="Z29" s="28"/>
      <c r="AA29" s="28" t="s">
        <v>53</v>
      </c>
      <c r="AB29" s="28" t="s">
        <v>53</v>
      </c>
      <c r="AC29" s="82" t="s">
        <v>60</v>
      </c>
      <c r="AD29" s="50">
        <f>COUNTIF(B29:AC29,"D")+COUNTIF(B29:AC29,"D2")</f>
        <v>11</v>
      </c>
      <c r="AE29" s="15">
        <f>COUNTIF(B29:AC29,"N")</f>
        <v>6</v>
      </c>
      <c r="AF29" s="15">
        <f>COUNTBLANK(B29:AC29)</f>
        <v>8</v>
      </c>
      <c r="AG29" s="15">
        <f>COUNTIF(B29:AC29,"교")+COUNTIF(B29:AC29,"출")</f>
        <v>0</v>
      </c>
      <c r="AH29" s="15">
        <f>COUNTIF(B29:AC29,"연")</f>
        <v>3</v>
      </c>
      <c r="AI29" s="15">
        <f>COUNTIF(B29:AC29,"반")</f>
        <v>0</v>
      </c>
      <c r="AJ29" s="15">
        <f>COUNTIF(B29:AC29,"병")+COUNTIF(B29:AC29,"청")+COUNTIF(B29:AC29,"휴")+COUNTIF(B29:AC29,"공")+COUNTIF(B29:AC29,"보")</f>
        <v>0</v>
      </c>
      <c r="AK29" s="42">
        <f t="shared" si="0"/>
        <v>28</v>
      </c>
      <c r="AL29" s="113"/>
      <c r="AM29" s="1">
        <v>121</v>
      </c>
      <c r="AN29" s="113"/>
      <c r="AO29" s="47">
        <v>11</v>
      </c>
      <c r="AP29" s="148">
        <f t="shared" si="1"/>
        <v>8</v>
      </c>
      <c r="AQ29" s="148"/>
      <c r="AR29" s="54">
        <v>2</v>
      </c>
      <c r="AS29" s="54"/>
      <c r="AT29" s="187"/>
      <c r="AU29" s="1">
        <f>SUM(AO29:AQ29)+SUM(AS29:AS29)</f>
        <v>19</v>
      </c>
    </row>
    <row r="30" spans="1:47" ht="13.5" customHeight="1" thickBot="1" x14ac:dyDescent="0.35">
      <c r="A30" s="17" t="s">
        <v>42</v>
      </c>
      <c r="B30" s="167" t="s">
        <v>60</v>
      </c>
      <c r="C30" s="168" t="s">
        <v>60</v>
      </c>
      <c r="D30" s="28" t="s">
        <v>53</v>
      </c>
      <c r="E30" s="28" t="s">
        <v>26</v>
      </c>
      <c r="F30" s="28" t="s">
        <v>26</v>
      </c>
      <c r="G30" s="28"/>
      <c r="H30" s="28" t="s">
        <v>53</v>
      </c>
      <c r="I30" s="71" t="s">
        <v>34</v>
      </c>
      <c r="J30" s="156"/>
      <c r="K30" s="28" t="s">
        <v>53</v>
      </c>
      <c r="L30" s="28" t="s">
        <v>60</v>
      </c>
      <c r="M30" s="28" t="s">
        <v>26</v>
      </c>
      <c r="N30" s="28" t="s">
        <v>26</v>
      </c>
      <c r="O30" s="28"/>
      <c r="P30" s="168"/>
      <c r="Q30" s="168" t="s">
        <v>60</v>
      </c>
      <c r="R30" s="28" t="s">
        <v>53</v>
      </c>
      <c r="S30" s="28" t="s">
        <v>60</v>
      </c>
      <c r="T30" s="28" t="s">
        <v>60</v>
      </c>
      <c r="U30" s="28"/>
      <c r="V30" s="28"/>
      <c r="W30" s="168" t="s">
        <v>26</v>
      </c>
      <c r="X30" s="168"/>
      <c r="Y30" s="28" t="s">
        <v>60</v>
      </c>
      <c r="Z30" s="28" t="s">
        <v>26</v>
      </c>
      <c r="AA30" s="28"/>
      <c r="AB30" s="30" t="s">
        <v>53</v>
      </c>
      <c r="AC30" s="79" t="s">
        <v>53</v>
      </c>
      <c r="AD30" s="50">
        <f>COUNTIF(B30:AC30,"D")+COUNTIF(B30:AC30,"D2")</f>
        <v>13</v>
      </c>
      <c r="AE30" s="15">
        <f>COUNTIF(B30:AC30,"N")</f>
        <v>6</v>
      </c>
      <c r="AF30" s="15">
        <f>COUNTBLANK(B30:AC30)</f>
        <v>8</v>
      </c>
      <c r="AG30" s="15">
        <f>COUNTIF(B30:AC30,"교")+COUNTIF(B30:AC30,"출")</f>
        <v>0</v>
      </c>
      <c r="AH30" s="15">
        <f>COUNTIF(B30:AC30,"연")</f>
        <v>1</v>
      </c>
      <c r="AI30" s="15">
        <f>COUNTIF(B30:AC30,"반")</f>
        <v>0</v>
      </c>
      <c r="AJ30" s="15">
        <f>COUNTIF(B30:AC30,"병")+COUNTIF(B30:AC30,"청")+COUNTIF(B30:AC30,"휴")+COUNTIF(B30:AC30,"공")+COUNTIF(B30:AC30,"보")</f>
        <v>0</v>
      </c>
      <c r="AK30" s="42">
        <f t="shared" si="0"/>
        <v>28</v>
      </c>
      <c r="AL30" s="113"/>
      <c r="AM30" s="1">
        <v>121</v>
      </c>
      <c r="AN30" s="113"/>
      <c r="AO30" s="47">
        <v>11</v>
      </c>
      <c r="AP30" s="148">
        <f t="shared" si="1"/>
        <v>8</v>
      </c>
      <c r="AQ30" s="148"/>
      <c r="AR30" s="54">
        <v>2</v>
      </c>
      <c r="AS30" s="54"/>
      <c r="AT30" s="187"/>
      <c r="AU30" s="1">
        <f>SUM(AO30:AQ30)+SUM(AS30:AS30)</f>
        <v>19</v>
      </c>
    </row>
    <row r="31" spans="1:47" ht="13.5" customHeight="1" thickBot="1" x14ac:dyDescent="0.35">
      <c r="A31" s="17" t="s">
        <v>25</v>
      </c>
      <c r="B31" s="167" t="s">
        <v>26</v>
      </c>
      <c r="C31" s="168" t="s">
        <v>26</v>
      </c>
      <c r="D31" s="28"/>
      <c r="E31" s="28" t="s">
        <v>53</v>
      </c>
      <c r="F31" s="28" t="s">
        <v>53</v>
      </c>
      <c r="G31" s="28" t="s">
        <v>53</v>
      </c>
      <c r="H31" s="28" t="s">
        <v>26</v>
      </c>
      <c r="I31" s="168" t="s">
        <v>26</v>
      </c>
      <c r="J31" s="168"/>
      <c r="K31" s="28" t="s">
        <v>53</v>
      </c>
      <c r="L31" s="28" t="s">
        <v>53</v>
      </c>
      <c r="M31" s="28" t="s">
        <v>26</v>
      </c>
      <c r="N31" s="28" t="s">
        <v>26</v>
      </c>
      <c r="O31" s="28"/>
      <c r="P31" s="168" t="s">
        <v>53</v>
      </c>
      <c r="Q31" s="168"/>
      <c r="R31" s="28"/>
      <c r="S31" s="28" t="s">
        <v>53</v>
      </c>
      <c r="T31" s="28" t="s">
        <v>53</v>
      </c>
      <c r="U31" s="28" t="s">
        <v>53</v>
      </c>
      <c r="V31" s="28" t="s">
        <v>53</v>
      </c>
      <c r="W31" s="168"/>
      <c r="X31" s="156"/>
      <c r="Y31" s="28"/>
      <c r="Z31" s="28" t="s">
        <v>60</v>
      </c>
      <c r="AA31" s="30" t="s">
        <v>53</v>
      </c>
      <c r="AB31" s="30" t="s">
        <v>60</v>
      </c>
      <c r="AC31" s="79" t="s">
        <v>53</v>
      </c>
      <c r="AD31" s="50">
        <f>COUNTIF(B31:AC31,"D")+COUNTIF(B31:AC31,"D2")</f>
        <v>14</v>
      </c>
      <c r="AE31" s="15">
        <f>COUNTIF(B31:AC31,"N")</f>
        <v>6</v>
      </c>
      <c r="AF31" s="15">
        <f>COUNTBLANK(B31:AC31)</f>
        <v>8</v>
      </c>
      <c r="AG31" s="15">
        <f>COUNTIF(B31:AC31,"교")+COUNTIF(B31:AC31,"출")</f>
        <v>0</v>
      </c>
      <c r="AH31" s="15">
        <f>COUNTIF(B31:AC31,"연")</f>
        <v>0</v>
      </c>
      <c r="AI31" s="15">
        <f>COUNTIF(B31:AC31,"반")</f>
        <v>0</v>
      </c>
      <c r="AJ31" s="15">
        <f>COUNTIF(B31:AC31,"병")+COUNTIF(B31:AC31,"청")+COUNTIF(B31:AC31,"휴")+COUNTIF(B31:AC31,"공")+COUNTIF(B31:AC31,"보")</f>
        <v>0</v>
      </c>
      <c r="AK31" s="42">
        <f t="shared" si="0"/>
        <v>28</v>
      </c>
      <c r="AL31" s="113"/>
      <c r="AM31" s="1">
        <v>121</v>
      </c>
      <c r="AN31" s="113"/>
      <c r="AO31" s="47">
        <v>10</v>
      </c>
      <c r="AP31" s="148">
        <f t="shared" si="1"/>
        <v>8</v>
      </c>
      <c r="AQ31" s="148"/>
      <c r="AR31" s="54">
        <v>3</v>
      </c>
      <c r="AS31" s="54"/>
      <c r="AT31" s="187"/>
      <c r="AU31" s="1">
        <f>SUM(AO31:AQ31)+SUM(AS31:AS31)</f>
        <v>18</v>
      </c>
    </row>
    <row r="32" spans="1:47" ht="13.5" customHeight="1" thickBot="1" x14ac:dyDescent="0.35">
      <c r="A32" s="17" t="s">
        <v>29</v>
      </c>
      <c r="B32" s="167" t="s">
        <v>53</v>
      </c>
      <c r="C32" s="168" t="s">
        <v>53</v>
      </c>
      <c r="D32" s="28" t="s">
        <v>26</v>
      </c>
      <c r="E32" s="28" t="s">
        <v>26</v>
      </c>
      <c r="F32" s="28" t="s">
        <v>26</v>
      </c>
      <c r="G32" s="28"/>
      <c r="H32" s="28"/>
      <c r="I32" s="168" t="s">
        <v>60</v>
      </c>
      <c r="J32" s="168" t="s">
        <v>53</v>
      </c>
      <c r="K32" s="28" t="s">
        <v>60</v>
      </c>
      <c r="L32" s="28"/>
      <c r="M32" s="28" t="s">
        <v>53</v>
      </c>
      <c r="N32" s="28"/>
      <c r="O32" s="28" t="s">
        <v>53</v>
      </c>
      <c r="P32" s="168" t="s">
        <v>60</v>
      </c>
      <c r="Q32" s="168" t="s">
        <v>53</v>
      </c>
      <c r="R32" s="28" t="s">
        <v>26</v>
      </c>
      <c r="S32" s="28" t="s">
        <v>26</v>
      </c>
      <c r="T32" s="28" t="s">
        <v>26</v>
      </c>
      <c r="U32" s="28"/>
      <c r="V32" s="28"/>
      <c r="W32" s="168" t="s">
        <v>53</v>
      </c>
      <c r="X32" s="168" t="s">
        <v>53</v>
      </c>
      <c r="Y32" s="28" t="s">
        <v>53</v>
      </c>
      <c r="Z32" s="28" t="s">
        <v>53</v>
      </c>
      <c r="AA32" s="28"/>
      <c r="AB32" s="95" t="s">
        <v>34</v>
      </c>
      <c r="AC32" s="82"/>
      <c r="AD32" s="50">
        <f>COUNTIF(B32:AC32,"D")+COUNTIF(B32:AC32,"D2")</f>
        <v>13</v>
      </c>
      <c r="AE32" s="15">
        <f>COUNTIF(B32:AC32,"N")</f>
        <v>6</v>
      </c>
      <c r="AF32" s="15">
        <f>COUNTBLANK(B32:AC32)</f>
        <v>8</v>
      </c>
      <c r="AG32" s="15">
        <f>COUNTIF(B32:AC32,"교")+COUNTIF(B32:AC32,"출")</f>
        <v>0</v>
      </c>
      <c r="AH32" s="15">
        <f>COUNTIF(B32:AC32,"연")</f>
        <v>1</v>
      </c>
      <c r="AI32" s="15">
        <f>COUNTIF(B32:AC32,"반")</f>
        <v>0</v>
      </c>
      <c r="AJ32" s="15">
        <f>COUNTIF(B32:AC32,"병")+COUNTIF(B32:AC32,"청")+COUNTIF(B32:AC32,"휴")+COUNTIF(B32:AC32,"공")+COUNTIF(B32:AC32,"보")</f>
        <v>0</v>
      </c>
      <c r="AK32" s="42">
        <f t="shared" si="0"/>
        <v>28</v>
      </c>
      <c r="AL32" s="113"/>
      <c r="AM32" s="1">
        <v>121</v>
      </c>
      <c r="AN32" s="113"/>
      <c r="AO32" s="47">
        <v>11</v>
      </c>
      <c r="AP32" s="148">
        <f t="shared" si="1"/>
        <v>8</v>
      </c>
      <c r="AQ32" s="148"/>
      <c r="AR32" s="54">
        <v>2</v>
      </c>
      <c r="AS32" s="54"/>
      <c r="AT32" s="187"/>
      <c r="AU32" s="1">
        <f>SUM(AO32:AQ32)+SUM(AS32:AS32)</f>
        <v>19</v>
      </c>
    </row>
    <row r="33" spans="1:47" ht="13.5" customHeight="1" thickBot="1" x14ac:dyDescent="0.35">
      <c r="A33" s="77" t="s">
        <v>58</v>
      </c>
      <c r="B33" s="167"/>
      <c r="C33" s="168" t="s">
        <v>26</v>
      </c>
      <c r="D33" s="28" t="s">
        <v>26</v>
      </c>
      <c r="E33" s="28"/>
      <c r="F33" s="28" t="s">
        <v>53</v>
      </c>
      <c r="G33" s="28" t="s">
        <v>53</v>
      </c>
      <c r="H33" s="28" t="s">
        <v>53</v>
      </c>
      <c r="I33" s="168" t="s">
        <v>53</v>
      </c>
      <c r="J33" s="168"/>
      <c r="K33" s="28"/>
      <c r="L33" s="28" t="s">
        <v>53</v>
      </c>
      <c r="M33" s="28" t="s">
        <v>53</v>
      </c>
      <c r="N33" s="28" t="s">
        <v>53</v>
      </c>
      <c r="O33" s="28" t="s">
        <v>26</v>
      </c>
      <c r="P33" s="168" t="s">
        <v>26</v>
      </c>
      <c r="Q33" s="168"/>
      <c r="R33" s="28" t="s">
        <v>53</v>
      </c>
      <c r="S33" s="28" t="s">
        <v>53</v>
      </c>
      <c r="T33" s="28" t="s">
        <v>53</v>
      </c>
      <c r="U33" s="28" t="s">
        <v>53</v>
      </c>
      <c r="V33" s="28" t="s">
        <v>53</v>
      </c>
      <c r="W33" s="168"/>
      <c r="X33" s="156"/>
      <c r="Y33" s="28" t="s">
        <v>53</v>
      </c>
      <c r="Z33" s="28" t="s">
        <v>53</v>
      </c>
      <c r="AA33" s="30" t="s">
        <v>26</v>
      </c>
      <c r="AB33" s="30" t="s">
        <v>26</v>
      </c>
      <c r="AC33" s="79"/>
      <c r="AD33" s="50">
        <f>COUNTIF(B33:AC33,"D")+COUNTIF(B33:AC33,"D2")</f>
        <v>14</v>
      </c>
      <c r="AE33" s="15">
        <f>COUNTIF(B33:AC33,"N")</f>
        <v>6</v>
      </c>
      <c r="AF33" s="15">
        <f>COUNTBLANK(B33:AC33)</f>
        <v>8</v>
      </c>
      <c r="AG33" s="15">
        <f>COUNTIF(B33:AC33,"교")+COUNTIF(B33:AC33,"출")</f>
        <v>0</v>
      </c>
      <c r="AH33" s="15">
        <f>COUNTIF(B33:AC33,"연")</f>
        <v>0</v>
      </c>
      <c r="AI33" s="15">
        <f>COUNTIF(B33:AC33,"반")</f>
        <v>0</v>
      </c>
      <c r="AJ33" s="15">
        <f>COUNTIF(B33:AC33,"병")+COUNTIF(B33:AC33,"청")+COUNTIF(B33:AC33,"휴")+COUNTIF(B33:AC33,"공")+COUNTIF(B33:AC33,"보")</f>
        <v>0</v>
      </c>
      <c r="AK33" s="42">
        <f>SUM(AD33:AJ33)</f>
        <v>28</v>
      </c>
      <c r="AL33" s="113"/>
      <c r="AN33" s="113"/>
      <c r="AO33" s="47">
        <v>11</v>
      </c>
      <c r="AP33" s="148">
        <f t="shared" si="1"/>
        <v>8</v>
      </c>
      <c r="AQ33" s="148"/>
      <c r="AR33" s="54">
        <v>2</v>
      </c>
      <c r="AS33" s="54"/>
      <c r="AT33" s="187"/>
      <c r="AU33" s="1">
        <f>SUM(AO33:AQ33)+SUM(AS33:AS33)</f>
        <v>19</v>
      </c>
    </row>
    <row r="34" spans="1:47" ht="13.5" customHeight="1" thickBot="1" x14ac:dyDescent="0.35">
      <c r="A34" s="117" t="s">
        <v>23</v>
      </c>
      <c r="B34" s="159"/>
      <c r="C34" s="160" t="s">
        <v>53</v>
      </c>
      <c r="D34" s="33" t="s">
        <v>53</v>
      </c>
      <c r="E34" s="33" t="s">
        <v>53</v>
      </c>
      <c r="F34" s="33" t="s">
        <v>53</v>
      </c>
      <c r="G34" s="33"/>
      <c r="H34" s="33" t="s">
        <v>60</v>
      </c>
      <c r="I34" s="160" t="s">
        <v>53</v>
      </c>
      <c r="J34" s="160" t="s">
        <v>26</v>
      </c>
      <c r="K34" s="33" t="s">
        <v>26</v>
      </c>
      <c r="L34" s="33"/>
      <c r="M34" s="33" t="s">
        <v>53</v>
      </c>
      <c r="N34" s="33" t="s">
        <v>60</v>
      </c>
      <c r="O34" s="33" t="s">
        <v>26</v>
      </c>
      <c r="P34" s="160" t="s">
        <v>26</v>
      </c>
      <c r="Q34" s="160"/>
      <c r="R34" s="33" t="s">
        <v>53</v>
      </c>
      <c r="S34" s="33" t="s">
        <v>53</v>
      </c>
      <c r="T34" s="33" t="s">
        <v>53</v>
      </c>
      <c r="U34" s="33" t="s">
        <v>53</v>
      </c>
      <c r="V34" s="33" t="s">
        <v>53</v>
      </c>
      <c r="W34" s="160"/>
      <c r="X34" s="160"/>
      <c r="Y34" s="33" t="s">
        <v>26</v>
      </c>
      <c r="Z34" s="33" t="s">
        <v>26</v>
      </c>
      <c r="AA34" s="33"/>
      <c r="AB34" s="33"/>
      <c r="AC34" s="182" t="s">
        <v>34</v>
      </c>
      <c r="AD34" s="3">
        <f>COUNTIF(B34:AC34,"D")+COUNTIF(B34:AC34,"D2")</f>
        <v>13</v>
      </c>
      <c r="AE34" s="119">
        <f>COUNTIF(B34:AC34,"N")</f>
        <v>6</v>
      </c>
      <c r="AF34" s="119">
        <f>COUNTBLANK(B34:AC34)</f>
        <v>8</v>
      </c>
      <c r="AG34" s="119">
        <f>COUNTIF(B34:AC34,"교")+COUNTIF(B34:AC34,"출")</f>
        <v>0</v>
      </c>
      <c r="AH34" s="119">
        <f>COUNTIF(B34:AC34,"연")</f>
        <v>1</v>
      </c>
      <c r="AI34" s="119">
        <f>COUNTIF(B34:AC34,"반")</f>
        <v>0</v>
      </c>
      <c r="AJ34" s="119">
        <f>COUNTIF(B34:AC34,"병")+COUNTIF(B34:AC34,"청")+COUNTIF(B34:AC34,"휴")+COUNTIF(B34:AC34,"공")+COUNTIF(B34:AC34,"보")</f>
        <v>0</v>
      </c>
      <c r="AK34" s="121">
        <f t="shared" si="0"/>
        <v>28</v>
      </c>
      <c r="AL34" s="113"/>
      <c r="AM34" s="1">
        <v>121</v>
      </c>
      <c r="AN34" s="113"/>
      <c r="AO34" s="47">
        <v>10</v>
      </c>
      <c r="AP34" s="148">
        <f t="shared" si="1"/>
        <v>8</v>
      </c>
      <c r="AQ34" s="148"/>
      <c r="AR34" s="55">
        <v>3</v>
      </c>
      <c r="AS34" s="55"/>
      <c r="AT34" s="187"/>
      <c r="AU34" s="1">
        <f>SUM(AO34:AQ34)+SUM(AS34:AS34)</f>
        <v>18</v>
      </c>
    </row>
    <row r="35" spans="1:47" ht="13.5" customHeight="1" thickBot="1" x14ac:dyDescent="0.35">
      <c r="A35" s="16" t="s">
        <v>4</v>
      </c>
      <c r="B35" s="169">
        <f>COUNTIF(B5:B34,"D")+COUNTIF(B5:B34,"D1")+COUNTIF(B5:B34,"D2")</f>
        <v>8</v>
      </c>
      <c r="C35" s="170">
        <f>COUNTIF(C5:C34,"D")+COUNTIF(C5:C34,"D1")+COUNTIF(C5:C34,"D2")</f>
        <v>9</v>
      </c>
      <c r="D35" s="112">
        <f>COUNTIF(D5:D34,"D")+COUNTIF(D5:D34,"D1")+COUNTIF(D5:D34,"D2")</f>
        <v>18</v>
      </c>
      <c r="E35" s="112">
        <f>COUNTIF(E5:E34,"D")+COUNTIF(E5:E34,"D1")+COUNTIF(E5:E34,"D2")</f>
        <v>17</v>
      </c>
      <c r="F35" s="112">
        <f>COUNTIF(F5:F34,"D")+COUNTIF(F5:F34,"D1")+COUNTIF(F5:F34,"D2")</f>
        <v>21</v>
      </c>
      <c r="G35" s="112">
        <f>COUNTIF(G5:G34,"D")+COUNTIF(G5:G34,"D1")+COUNTIF(G5:G34,"D2")</f>
        <v>17</v>
      </c>
      <c r="H35" s="112">
        <f>COUNTIF(H5:H34,"D")+COUNTIF(H5:H34,"D1")+COUNTIF(H5:H34,"D2")</f>
        <v>16</v>
      </c>
      <c r="I35" s="170">
        <f>COUNTIF(I5:I34,"D")+COUNTIF(I5:I34,"D1")+COUNTIF(I5:I34,"D2")</f>
        <v>8</v>
      </c>
      <c r="J35" s="170">
        <f>COUNTIF(J5:J34,"D")+COUNTIF(J5:J34,"D1")+COUNTIF(J5:J34,"D2")</f>
        <v>7</v>
      </c>
      <c r="K35" s="112">
        <f>COUNTIF(K5:K34,"D")+COUNTIF(K5:K34,"D1")+COUNTIF(K5:K34,"D2")</f>
        <v>20</v>
      </c>
      <c r="L35" s="112">
        <f>COUNTIF(L5:L34,"D")+COUNTIF(L5:L34,"D1")+COUNTIF(L5:L34,"D2")</f>
        <v>16</v>
      </c>
      <c r="M35" s="112">
        <f>COUNTIF(M5:M34,"D")+COUNTIF(M5:M34,"D1")+COUNTIF(M5:M34,"D2")</f>
        <v>18</v>
      </c>
      <c r="N35" s="112">
        <f>COUNTIF(N5:N34,"D")+COUNTIF(N5:N34,"D1")+COUNTIF(N5:N34,"D2")</f>
        <v>18</v>
      </c>
      <c r="O35" s="112">
        <f>COUNTIF(O5:O34,"D")+COUNTIF(O5:O34,"D1")+COUNTIF(O5:O34,"D2")</f>
        <v>15</v>
      </c>
      <c r="P35" s="170">
        <f>COUNTIF(P5:P34,"D")+COUNTIF(P5:P34,"D1")+COUNTIF(P5:P34,"D2")</f>
        <v>8</v>
      </c>
      <c r="Q35" s="170">
        <f>COUNTIF(Q5:Q34,"D")+COUNTIF(Q5:Q34,"D1")+COUNTIF(Q5:Q34,"D2")</f>
        <v>9</v>
      </c>
      <c r="R35" s="112">
        <f>COUNTIF(R5:R34,"D")+COUNTIF(R5:R34,"D1")+COUNTIF(R5:R34,"D2")</f>
        <v>20</v>
      </c>
      <c r="S35" s="112">
        <f>COUNTIF(S5:S34,"D")+COUNTIF(S5:S34,"D1")+COUNTIF(S5:S34,"D2")</f>
        <v>21</v>
      </c>
      <c r="T35" s="112">
        <f>COUNTIF(T5:T34,"D")+COUNTIF(T5:T34,"D1")+COUNTIF(T5:T34,"D2")</f>
        <v>20</v>
      </c>
      <c r="U35" s="112">
        <f>COUNTIF(U5:U34,"D")+COUNTIF(U5:U34,"D1")+COUNTIF(U5:U34,"D2")</f>
        <v>20</v>
      </c>
      <c r="V35" s="112">
        <f>COUNTIF(V5:V34,"D")+COUNTIF(V5:V34,"D1")+COUNTIF(V5:V34,"D2")</f>
        <v>18</v>
      </c>
      <c r="W35" s="170">
        <f>COUNTIF(W5:W34,"D")+COUNTIF(W5:W34,"D1")+COUNTIF(W5:W34,"D2")</f>
        <v>9</v>
      </c>
      <c r="X35" s="170">
        <f>COUNTIF(X5:X34,"D")+COUNTIF(X5:X34,"D1")+COUNTIF(X5:X34,"D2")</f>
        <v>8</v>
      </c>
      <c r="Y35" s="112">
        <f>COUNTIF(Y5:Y34,"D")+COUNTIF(Y5:Y34,"D1")+COUNTIF(Y5:Y34,"D2")</f>
        <v>19</v>
      </c>
      <c r="Z35" s="112">
        <f>COUNTIF(Z5:Z34,"D")+COUNTIF(Z5:Z34,"D1")+COUNTIF(Z5:Z34,"D2")</f>
        <v>19</v>
      </c>
      <c r="AA35" s="112">
        <f>COUNTIF(AA5:AA34,"D")+COUNTIF(AA5:AA34,"D1")+COUNTIF(AA5:AA34,"D2")</f>
        <v>19</v>
      </c>
      <c r="AB35" s="112">
        <f>COUNTIF(AB5:AB34,"D")+COUNTIF(AB5:AB34,"D1")+COUNTIF(AB5:AB34,"D2")</f>
        <v>17</v>
      </c>
      <c r="AC35" s="112">
        <f>COUNTIF(AC5:AC34,"D")+COUNTIF(AC5:AC34,"D1")+COUNTIF(AC5:AC34,"D2")</f>
        <v>17</v>
      </c>
      <c r="AD35" s="100">
        <f>SUM(AD5:AD34)</f>
        <v>432</v>
      </c>
      <c r="AE35" s="101"/>
      <c r="AF35" s="102">
        <f>SUM(AF5:AF34)</f>
        <v>248</v>
      </c>
      <c r="AG35" s="102">
        <f>SUM(AG5:AG34)</f>
        <v>0</v>
      </c>
      <c r="AH35" s="103">
        <f>SUM(AH5:AH34)</f>
        <v>17</v>
      </c>
      <c r="AI35" s="104">
        <f>SUM(AI5:AI34)</f>
        <v>0</v>
      </c>
      <c r="AJ35" s="104">
        <f>SUM(AJ5:AJ34)</f>
        <v>23</v>
      </c>
      <c r="AK35" s="105">
        <f>SUM(AK5:AK34)</f>
        <v>840</v>
      </c>
      <c r="AL35" s="14"/>
      <c r="AN35" s="14"/>
    </row>
    <row r="36" spans="1:47" ht="13.5" customHeight="1" thickBot="1" x14ac:dyDescent="0.35">
      <c r="A36" s="12" t="s">
        <v>26</v>
      </c>
      <c r="B36" s="155">
        <f>COUNTIF(B5:B34,"N")+COUNTIF(B5:B34,"N2")</f>
        <v>4</v>
      </c>
      <c r="C36" s="156">
        <f>COUNTIF(C5:C34,"N")+COUNTIF(C5:C34,"N2")</f>
        <v>4</v>
      </c>
      <c r="D36" s="30">
        <f>COUNTIF(D5:D34,"N")+COUNTIF(D5:D34,"N2")</f>
        <v>5</v>
      </c>
      <c r="E36" s="30">
        <f>COUNTIF(E5:E34,"N")+COUNTIF(E5:E34,"N2")</f>
        <v>5</v>
      </c>
      <c r="F36" s="30">
        <f>COUNTIF(F5:F34,"N")+COUNTIF(F5:F34,"N2")</f>
        <v>5</v>
      </c>
      <c r="G36" s="30">
        <f>COUNTIF(G5:G34,"N")+COUNTIF(G5:G34,"N2")</f>
        <v>4</v>
      </c>
      <c r="H36" s="30">
        <f>COUNTIF(H5:H34,"N")+COUNTIF(H5:H34,"N2")</f>
        <v>4</v>
      </c>
      <c r="I36" s="156">
        <f>COUNTIF(I5:I34,"N")+COUNTIF(I5:I34,"N2")</f>
        <v>4</v>
      </c>
      <c r="J36" s="156">
        <f>COUNTIF(J5:J34,"N")+COUNTIF(J5:J34,"N2")</f>
        <v>4</v>
      </c>
      <c r="K36" s="30">
        <f>COUNTIF(K5:K34,"N")+COUNTIF(K5:K34,"N2")</f>
        <v>5</v>
      </c>
      <c r="L36" s="30">
        <f>COUNTIF(L5:L34,"N")+COUNTIF(L5:L34,"N2")</f>
        <v>4</v>
      </c>
      <c r="M36" s="30">
        <f>COUNTIF(M5:M34,"N")+COUNTIF(M5:M34,"N2")</f>
        <v>5</v>
      </c>
      <c r="N36" s="30">
        <f>COUNTIF(N5:N34,"N")+COUNTIF(N5:N34,"N2")</f>
        <v>5</v>
      </c>
      <c r="O36" s="30">
        <f>COUNTIF(O5:O34,"N")+COUNTIF(O5:O34,"N2")</f>
        <v>5</v>
      </c>
      <c r="P36" s="156">
        <f>COUNTIF(P5:P34,"N")+COUNTIF(P5:P34,"N2")</f>
        <v>5</v>
      </c>
      <c r="Q36" s="156">
        <f>COUNTIF(Q5:Q34,"N")+COUNTIF(Q5:Q34,"N2")</f>
        <v>3</v>
      </c>
      <c r="R36" s="30">
        <f>COUNTIF(R5:R34,"N")+COUNTIF(R5:R34,"N2")</f>
        <v>4</v>
      </c>
      <c r="S36" s="30">
        <f>COUNTIF(S5:S34,"N")+COUNTIF(S5:S34,"N2")</f>
        <v>4</v>
      </c>
      <c r="T36" s="30">
        <f>COUNTIF(T5:T34,"N")+COUNTIF(T5:T34,"N2")</f>
        <v>4</v>
      </c>
      <c r="U36" s="30">
        <f>COUNTIF(U5:U34,"N")+COUNTIF(U5:U34,"N2")</f>
        <v>4</v>
      </c>
      <c r="V36" s="30">
        <f>COUNTIF(V5:V34,"N")+COUNTIF(V5:V34,"N2")</f>
        <v>4</v>
      </c>
      <c r="W36" s="156">
        <f>COUNTIF(W5:W34,"N")+COUNTIF(W5:W34,"N2")</f>
        <v>3</v>
      </c>
      <c r="X36" s="156">
        <f>COUNTIF(X5:X34,"N")+COUNTIF(X5:X34,"N2")</f>
        <v>3</v>
      </c>
      <c r="Y36" s="30">
        <f>COUNTIF(Y5:Y34,"N")+COUNTIF(Y5:Y34,"N2")</f>
        <v>5</v>
      </c>
      <c r="Z36" s="30">
        <f>COUNTIF(Z5:Z34,"N")+COUNTIF(Z5:Z34,"N2")</f>
        <v>5</v>
      </c>
      <c r="AA36" s="30">
        <f>COUNTIF(AA5:AA34,"N")+COUNTIF(AA5:AA34,"N2")</f>
        <v>4</v>
      </c>
      <c r="AB36" s="30">
        <f>COUNTIF(AB5:AB34,"N")+COUNTIF(AB5:AB34,"N2")</f>
        <v>5</v>
      </c>
      <c r="AC36" s="30">
        <f>COUNTIF(AC5:AC34,"N")+COUNTIF(AC5:AC34,"N2")</f>
        <v>4</v>
      </c>
      <c r="AD36" s="106"/>
      <c r="AE36" s="20">
        <f>SUM(B36:AC36)</f>
        <v>120</v>
      </c>
      <c r="AF36" s="97"/>
      <c r="AG36" s="147"/>
      <c r="AH36" s="147"/>
      <c r="AI36" s="147"/>
      <c r="AJ36" s="122"/>
      <c r="AK36" s="99">
        <f>SUM(AD35:AJ35)</f>
        <v>720</v>
      </c>
      <c r="AL36" s="113"/>
      <c r="AN36" s="113"/>
    </row>
    <row r="37" spans="1:47" ht="13.5" customHeight="1" thickBot="1" x14ac:dyDescent="0.35">
      <c r="A37" s="12" t="s">
        <v>0</v>
      </c>
      <c r="B37" s="171">
        <f>COUNTIF(B5:B34,"교")+COUNTIF(B5:B34,"출")+COUNTIF(B5:B34,"연")+COUNTIF(B5:B34,"반")</f>
        <v>1</v>
      </c>
      <c r="C37" s="172">
        <f>COUNTIF(C5:C34,"교")+COUNTIF(C5:C34,"출")+COUNTIF(C5:C34,"연")+COUNTIF(C5:C34,"반")</f>
        <v>0</v>
      </c>
      <c r="D37" s="34">
        <f>COUNTIF(D5:D34,"교")+COUNTIF(D5:D34,"출")+COUNTIF(D5:D34,"연")+COUNTIF(D5:D34,"반")</f>
        <v>0</v>
      </c>
      <c r="E37" s="34">
        <f>COUNTIF(E5:E34,"교")+COUNTIF(E5:E34,"출")+COUNTIF(E5:E34,"연")+COUNTIF(E5:E34,"반")</f>
        <v>1</v>
      </c>
      <c r="F37" s="34">
        <f>COUNTIF(F5:F34,"교")+COUNTIF(F5:F34,"출")+COUNTIF(F5:F34,"연")+COUNTIF(F5:F34,"반")</f>
        <v>0</v>
      </c>
      <c r="G37" s="34">
        <f>COUNTIF(G5:G34,"교")+COUNTIF(G5:G34,"출")+COUNTIF(G5:G34,"연")+COUNTIF(G5:G34,"반")</f>
        <v>1</v>
      </c>
      <c r="H37" s="34">
        <f>COUNTIF(H5:H34,"교")+COUNTIF(H5:H34,"출")+COUNTIF(H5:H34,"연")+COUNTIF(H5:H34,"반")</f>
        <v>2</v>
      </c>
      <c r="I37" s="172">
        <f>COUNTIF(I5:I34,"교")+COUNTIF(I5:I34,"출")+COUNTIF(I5:I34,"연")+COUNTIF(I5:I34,"반")</f>
        <v>1</v>
      </c>
      <c r="J37" s="172">
        <f>COUNTIF(J5:J34,"교")+COUNTIF(J5:J34,"출")+COUNTIF(J5:J34,"연")+COUNTIF(J5:J34,"반")</f>
        <v>0</v>
      </c>
      <c r="K37" s="34">
        <f>COUNTIF(K5:K34,"교")+COUNTIF(K5:K34,"출")+COUNTIF(K5:K34,"연")+COUNTIF(K5:K34,"반")</f>
        <v>0</v>
      </c>
      <c r="L37" s="34">
        <f>COUNTIF(L5:L34,"교")+COUNTIF(L5:L34,"출")+COUNTIF(L5:L34,"연")+COUNTIF(L5:L34,"반")</f>
        <v>1</v>
      </c>
      <c r="M37" s="34">
        <f>COUNTIF(M5:M34,"교")+COUNTIF(M5:M34,"출")+COUNTIF(M5:M34,"연")+COUNTIF(M5:M34,"반")</f>
        <v>0</v>
      </c>
      <c r="N37" s="34">
        <f>COUNTIF(N5:N34,"교")+COUNTIF(N5:N34,"출")+COUNTIF(N5:N34,"연")+COUNTIF(N5:N34,"반")</f>
        <v>1</v>
      </c>
      <c r="O37" s="34">
        <f>COUNTIF(O5:O34,"교")+COUNTIF(O5:O34,"출")+COUNTIF(O5:O34,"연")+COUNTIF(O5:O34,"반")</f>
        <v>2</v>
      </c>
      <c r="P37" s="172">
        <f>COUNTIF(P5:P34,"교")+COUNTIF(P5:P34,"출")+COUNTIF(P5:P34,"연")+COUNTIF(P5:P34,"반")</f>
        <v>1</v>
      </c>
      <c r="Q37" s="172">
        <f>COUNTIF(Q5:Q34,"교")+COUNTIF(Q5:Q34,"출")+COUNTIF(Q5:Q34,"연")+COUNTIF(Q5:Q34,"반")</f>
        <v>1</v>
      </c>
      <c r="R37" s="34">
        <f>COUNTIF(R5:R34,"교")+COUNTIF(R5:R34,"출")+COUNTIF(R5:R34,"연")+COUNTIF(R5:R34,"반")</f>
        <v>0</v>
      </c>
      <c r="S37" s="34">
        <f>COUNTIF(S5:S34,"교")+COUNTIF(S5:S34,"출")+COUNTIF(S5:S34,"연")+COUNTIF(S5:S34,"반")</f>
        <v>0</v>
      </c>
      <c r="T37" s="34">
        <f>COUNTIF(T5:T34,"교")+COUNTIF(T5:T34,"출")+COUNTIF(T5:T34,"연")+COUNTIF(T5:T34,"반")</f>
        <v>1</v>
      </c>
      <c r="U37" s="34">
        <f>COUNTIF(U5:U34,"교")+COUNTIF(U5:U34,"출")+COUNTIF(U5:U34,"연")+COUNTIF(U5:U34,"반")</f>
        <v>0</v>
      </c>
      <c r="V37" s="34">
        <f>COUNTIF(V5:V34,"교")+COUNTIF(V5:V34,"출")+COUNTIF(V5:V34,"연")+COUNTIF(V5:V34,"반")</f>
        <v>0</v>
      </c>
      <c r="W37" s="172">
        <f>COUNTIF(W5:W34,"교")+COUNTIF(W5:W34,"출")+COUNTIF(W5:W34,"연")+COUNTIF(W5:W34,"반")</f>
        <v>1</v>
      </c>
      <c r="X37" s="172">
        <f>COUNTIF(X5:X34,"교")+COUNTIF(X5:X34,"출")+COUNTIF(X5:X34,"연")+COUNTIF(X5:X34,"반")</f>
        <v>0</v>
      </c>
      <c r="Y37" s="34">
        <f>COUNTIF(Y5:Y34,"교")+COUNTIF(Y5:Y34,"출")+COUNTIF(Y5:Y34,"연")+COUNTIF(Y5:Y34,"반")</f>
        <v>0</v>
      </c>
      <c r="Z37" s="34">
        <f>COUNTIF(Z5:Z34,"교")+COUNTIF(Z5:Z34,"출")+COUNTIF(Z5:Z34,"연")+COUNTIF(Z5:Z34,"반")</f>
        <v>0</v>
      </c>
      <c r="AA37" s="34">
        <f>COUNTIF(AA5:AA34,"교")+COUNTIF(AA5:AA34,"출")+COUNTIF(AA5:AA34,"연")+COUNTIF(AA5:AA34,"반")</f>
        <v>0</v>
      </c>
      <c r="AB37" s="34">
        <f>COUNTIF(AB5:AB34,"교")+COUNTIF(AB5:AB34,"출")+COUNTIF(AB5:AB34,"연")+COUNTIF(AB5:AB34,"반")</f>
        <v>1</v>
      </c>
      <c r="AC37" s="34">
        <f>COUNTIF(AC5:AC34,"교")+COUNTIF(AC5:AC34,"출")+COUNTIF(AC5:AC34,"연")+COUNTIF(AC5:AC34,"반")</f>
        <v>2</v>
      </c>
      <c r="AD37" s="107"/>
      <c r="AE37" s="69"/>
      <c r="AF37" s="11"/>
      <c r="AG37" s="127">
        <f>SUM(B37:AC37)</f>
        <v>17</v>
      </c>
      <c r="AH37" s="128"/>
      <c r="AI37" s="129"/>
      <c r="AJ37" s="10"/>
      <c r="AK37" s="9"/>
      <c r="AL37" s="8"/>
      <c r="AN37" s="8"/>
      <c r="AO37" s="48"/>
      <c r="AP37" s="48"/>
      <c r="AQ37" s="48"/>
    </row>
    <row r="38" spans="1:47" ht="15" customHeight="1" x14ac:dyDescent="0.3">
      <c r="A38" s="19" t="s">
        <v>55</v>
      </c>
      <c r="B38" s="173">
        <f>COUNTIF(B5:B34,"청")+COUNTIF(B5:B34,"병")+COUNTIF(B5:B34,"코")+COUNTIF(B5:B34,"공")+COUNTIF(B5:B34,"휴")</f>
        <v>0</v>
      </c>
      <c r="C38" s="174">
        <f>COUNTIF(C5:C34,"청")+COUNTIF(C5:C34,"병")+COUNTIF(C5:C34,"코")+COUNTIF(C5:C34,"공")+COUNTIF(C5:C34,"휴")</f>
        <v>0</v>
      </c>
      <c r="D38" s="35">
        <f>COUNTIF(D5:D34,"청")+COUNTIF(D5:D34,"병")+COUNTIF(D5:D34,"코")+COUNTIF(D5:D34,"공")+COUNTIF(D5:D34,"휴")</f>
        <v>1</v>
      </c>
      <c r="E38" s="35">
        <f>COUNTIF(E5:E34,"청")+COUNTIF(E5:E34,"병")+COUNTIF(E5:E34,"코")+COUNTIF(E5:E34,"공")+COUNTIF(E5:E34,"휴")</f>
        <v>1</v>
      </c>
      <c r="F38" s="35">
        <f>COUNTIF(F5:F34,"청")+COUNTIF(F5:F34,"병")+COUNTIF(F5:F34,"코")+COUNTIF(F5:F34,"공")+COUNTIF(F5:F34,"휴")</f>
        <v>1</v>
      </c>
      <c r="G38" s="35">
        <f>COUNTIF(G5:G34,"청")+COUNTIF(G5:G34,"병")+COUNTIF(G5:G34,"코")+COUNTIF(G5:G34,"공")+COUNTIF(G5:G34,"휴")</f>
        <v>1</v>
      </c>
      <c r="H38" s="35">
        <f>COUNTIF(H5:H34,"청")+COUNTIF(H5:H34,"병")+COUNTIF(H5:H34,"코")+COUNTIF(H5:H34,"공")+COUNTIF(H5:H34,"휴")</f>
        <v>1</v>
      </c>
      <c r="I38" s="174">
        <f>COUNTIF(I5:I34,"청")+COUNTIF(I5:I34,"병")+COUNTIF(I5:I34,"코")+COUNTIF(I5:I34,"공")+COUNTIF(I5:I34,"휴")</f>
        <v>1</v>
      </c>
      <c r="J38" s="174">
        <f>COUNTIF(J5:J34,"청")+COUNTIF(J5:J34,"병")+COUNTIF(J5:J34,"코")+COUNTIF(J5:J34,"공")+COUNTIF(J5:J34,"휴")</f>
        <v>0</v>
      </c>
      <c r="K38" s="35">
        <f>COUNTIF(K5:K34,"청")+COUNTIF(K5:K34,"병")+COUNTIF(K5:K34,"코")+COUNTIF(K5:K34,"공")+COUNTIF(K5:K34,"휴")</f>
        <v>1</v>
      </c>
      <c r="L38" s="35">
        <f>COUNTIF(L5:L34,"청")+COUNTIF(L5:L34,"병")+COUNTIF(L5:L34,"코")+COUNTIF(L5:L34,"공")+COUNTIF(L5:L34,"휴")</f>
        <v>1</v>
      </c>
      <c r="M38" s="35">
        <f>COUNTIF(M5:M34,"청")+COUNTIF(M5:M34,"병")+COUNTIF(M5:M34,"코")+COUNTIF(M5:M34,"공")+COUNTIF(M5:M34,"휴")</f>
        <v>1</v>
      </c>
      <c r="N38" s="35">
        <f>COUNTIF(N5:N34,"청")+COUNTIF(N5:N34,"병")+COUNTIF(N5:N34,"코")+COUNTIF(N5:N34,"공")+COUNTIF(N5:N34,"휴")</f>
        <v>1</v>
      </c>
      <c r="O38" s="35">
        <f>COUNTIF(O5:O34,"청")+COUNTIF(O5:O34,"병")+COUNTIF(O5:O34,"코")+COUNTIF(O5:O34,"공")+COUNTIF(O5:O34,"휴")</f>
        <v>1</v>
      </c>
      <c r="P38" s="174">
        <f>COUNTIF(P5:P34,"청")+COUNTIF(P5:P34,"병")+COUNTIF(P5:P34,"코")+COUNTIF(P5:P34,"공")+COUNTIF(P5:P34,"휴")</f>
        <v>1</v>
      </c>
      <c r="Q38" s="174">
        <f>COUNTIF(Q5:Q34,"청")+COUNTIF(Q5:Q34,"병")+COUNTIF(Q5:Q34,"코")+COUNTIF(Q5:Q34,"공")+COUNTIF(Q5:Q34,"휴")</f>
        <v>0</v>
      </c>
      <c r="R38" s="35">
        <f>COUNTIF(R5:R34,"청")+COUNTIF(R5:R34,"병")+COUNTIF(R5:R34,"코")+COUNTIF(R5:R34,"공")+COUNTIF(R5:R34,"휴")</f>
        <v>1</v>
      </c>
      <c r="S38" s="35">
        <f>COUNTIF(S5:S34,"청")+COUNTIF(S5:S34,"병")+COUNTIF(S5:S34,"코")+COUNTIF(S5:S34,"공")+COUNTIF(S5:S34,"휴")</f>
        <v>1</v>
      </c>
      <c r="T38" s="35">
        <f>COUNTIF(T5:T34,"청")+COUNTIF(T5:T34,"병")+COUNTIF(T5:T34,"코")+COUNTIF(T5:T34,"공")+COUNTIF(T5:T34,"휴")</f>
        <v>1</v>
      </c>
      <c r="U38" s="35">
        <f>COUNTIF(U5:U34,"청")+COUNTIF(U5:U34,"병")+COUNTIF(U5:U34,"코")+COUNTIF(U5:U34,"공")+COUNTIF(U5:U34,"휴")</f>
        <v>1</v>
      </c>
      <c r="V38" s="35">
        <f>COUNTIF(V5:V34,"청")+COUNTIF(V5:V34,"병")+COUNTIF(V5:V34,"코")+COUNTIF(V5:V34,"공")+COUNTIF(V5:V34,"휴")</f>
        <v>1</v>
      </c>
      <c r="W38" s="174">
        <f>COUNTIF(W5:W34,"청")+COUNTIF(W5:W34,"병")+COUNTIF(W5:W34,"코")+COUNTIF(W5:W34,"공")+COUNTIF(W5:W34,"휴")</f>
        <v>1</v>
      </c>
      <c r="X38" s="174">
        <f>COUNTIF(X5:X34,"청")+COUNTIF(X5:X34,"병")+COUNTIF(X5:X34,"코")+COUNTIF(X5:X34,"공")+COUNTIF(X5:X34,"휴")</f>
        <v>0</v>
      </c>
      <c r="Y38" s="35">
        <f>COUNTIF(Y5:Y34,"청")+COUNTIF(Y5:Y34,"병")+COUNTIF(Y5:Y34,"코")+COUNTIF(Y5:Y34,"공")+COUNTIF(Y5:Y34,"휴")</f>
        <v>1</v>
      </c>
      <c r="Z38" s="35">
        <f>COUNTIF(Z5:Z34,"청")+COUNTIF(Z5:Z34,"병")+COUNTIF(Z5:Z34,"코")+COUNTIF(Z5:Z34,"공")+COUNTIF(Z5:Z34,"휴")</f>
        <v>1</v>
      </c>
      <c r="AA38" s="35">
        <f>COUNTIF(AA5:AA34,"청")+COUNTIF(AA5:AA34,"병")+COUNTIF(AA5:AA34,"코")+COUNTIF(AA5:AA34,"공")+COUNTIF(AA5:AA34,"휴")</f>
        <v>1</v>
      </c>
      <c r="AB38" s="35">
        <f>COUNTIF(AB5:AB34,"청")+COUNTIF(AB5:AB34,"병")+COUNTIF(AB5:AB34,"코")+COUNTIF(AB5:AB34,"공")+COUNTIF(AB5:AB34,"휴")</f>
        <v>1</v>
      </c>
      <c r="AC38" s="35">
        <f>COUNTIF(AC5:AC34,"청")+COUNTIF(AC5:AC34,"병")+COUNTIF(AC5:AC34,"코")+COUNTIF(AC5:AC34,"공")+COUNTIF(AC5:AC34,"휴")</f>
        <v>1</v>
      </c>
      <c r="AD38" s="108">
        <f>SUM(B38:AC38)</f>
        <v>23</v>
      </c>
      <c r="AE38" s="70"/>
      <c r="AF38" s="70"/>
      <c r="AG38" s="130" t="s">
        <v>57</v>
      </c>
      <c r="AH38" s="131"/>
      <c r="AI38" s="131"/>
      <c r="AJ38" s="146"/>
      <c r="AK38" s="5"/>
      <c r="AO38" s="48"/>
      <c r="AP38" s="48"/>
      <c r="AQ38" s="48"/>
    </row>
    <row r="39" spans="1:47" ht="15" customHeight="1" thickBot="1" x14ac:dyDescent="0.35">
      <c r="A39" s="7" t="s">
        <v>3</v>
      </c>
      <c r="B39" s="173">
        <f>COUNTIF(B5:B34,"보")</f>
        <v>0</v>
      </c>
      <c r="C39" s="174">
        <f>COUNTIF(C5:C34,"보")</f>
        <v>0</v>
      </c>
      <c r="D39" s="35">
        <f>COUNTIF(D5:D34,"보")</f>
        <v>0</v>
      </c>
      <c r="E39" s="35">
        <f>COUNTIF(E5:E34,"보")</f>
        <v>0</v>
      </c>
      <c r="F39" s="35">
        <f>COUNTIF(F5:F34,"보")</f>
        <v>0</v>
      </c>
      <c r="G39" s="35">
        <f>COUNTIF(G5:G34,"보")</f>
        <v>0</v>
      </c>
      <c r="H39" s="35">
        <f>COUNTIF(H5:H34,"보")</f>
        <v>0</v>
      </c>
      <c r="I39" s="174">
        <f>COUNTIF(I5:I34,"보")</f>
        <v>0</v>
      </c>
      <c r="J39" s="174">
        <f>COUNTIF(J5:J34,"보")</f>
        <v>0</v>
      </c>
      <c r="K39" s="35">
        <f>COUNTIF(K5:K34,"보")</f>
        <v>0</v>
      </c>
      <c r="L39" s="35">
        <f>COUNTIF(L5:L34,"보")</f>
        <v>0</v>
      </c>
      <c r="M39" s="35">
        <f>COUNTIF(M5:M34,"보")</f>
        <v>0</v>
      </c>
      <c r="N39" s="35">
        <f>COUNTIF(N5:N34,"보")</f>
        <v>0</v>
      </c>
      <c r="O39" s="35">
        <f>COUNTIF(O5:O34,"보")</f>
        <v>0</v>
      </c>
      <c r="P39" s="174">
        <f>COUNTIF(P5:P34,"보")</f>
        <v>0</v>
      </c>
      <c r="Q39" s="174">
        <f>COUNTIF(Q5:Q34,"보")</f>
        <v>0</v>
      </c>
      <c r="R39" s="35">
        <f>COUNTIF(R5:R34,"보")</f>
        <v>0</v>
      </c>
      <c r="S39" s="35">
        <f>COUNTIF(S5:S34,"보")</f>
        <v>0</v>
      </c>
      <c r="T39" s="35">
        <f>COUNTIF(T5:T34,"보")</f>
        <v>0</v>
      </c>
      <c r="U39" s="35">
        <f>COUNTIF(U5:U34,"보")</f>
        <v>0</v>
      </c>
      <c r="V39" s="35">
        <f>COUNTIF(V5:V34,"보")</f>
        <v>0</v>
      </c>
      <c r="W39" s="174">
        <f>COUNTIF(W5:W34,"보")</f>
        <v>0</v>
      </c>
      <c r="X39" s="174">
        <f>COUNTIF(X5:X34,"보")</f>
        <v>0</v>
      </c>
      <c r="Y39" s="35">
        <f>COUNTIF(Y5:Y34,"보")</f>
        <v>0</v>
      </c>
      <c r="Z39" s="35">
        <f>COUNTIF(Z5:Z34,"보")</f>
        <v>0</v>
      </c>
      <c r="AA39" s="35">
        <f>COUNTIF(AA5:AA34,"보")</f>
        <v>0</v>
      </c>
      <c r="AB39" s="35">
        <f>COUNTIF(AB5:AB34,"보")</f>
        <v>0</v>
      </c>
      <c r="AC39" s="35">
        <f>COUNTIF(AC5:AC34,"보")</f>
        <v>0</v>
      </c>
      <c r="AD39" s="109">
        <f>SUM(B39:AC39)</f>
        <v>0</v>
      </c>
      <c r="AE39" s="6"/>
      <c r="AF39" s="6"/>
      <c r="AG39" s="132"/>
      <c r="AH39" s="146"/>
      <c r="AI39" s="146"/>
      <c r="AJ39" s="146"/>
      <c r="AK39" s="5"/>
      <c r="AO39" s="48"/>
      <c r="AP39" s="48"/>
      <c r="AQ39" s="48"/>
    </row>
    <row r="40" spans="1:47" ht="15" customHeight="1" thickBot="1" x14ac:dyDescent="0.35">
      <c r="A40" s="4" t="s">
        <v>8</v>
      </c>
      <c r="B40" s="157">
        <f>COUNTIF(B5:B34,"")</f>
        <v>17</v>
      </c>
      <c r="C40" s="175">
        <f>COUNTIF(C5:C34,"")</f>
        <v>17</v>
      </c>
      <c r="D40" s="36">
        <f>COUNTIF(D5:D34,"")</f>
        <v>6</v>
      </c>
      <c r="E40" s="36">
        <f>COUNTIF(E5:E34,"")</f>
        <v>6</v>
      </c>
      <c r="F40" s="36">
        <f>COUNTIF(F5:F34,"")</f>
        <v>3</v>
      </c>
      <c r="G40" s="36">
        <f>COUNTIF(G5:G34,"")</f>
        <v>7</v>
      </c>
      <c r="H40" s="36">
        <f>COUNTIF(H5:H34,"")</f>
        <v>7</v>
      </c>
      <c r="I40" s="175">
        <f>COUNTIF(I5:I34,"")</f>
        <v>16</v>
      </c>
      <c r="J40" s="175">
        <f>COUNTIF(J5:J34,"")</f>
        <v>19</v>
      </c>
      <c r="K40" s="36">
        <f>COUNTIF(K5:K34,"")</f>
        <v>4</v>
      </c>
      <c r="L40" s="36">
        <f>COUNTIF(L5:L34,"")</f>
        <v>8</v>
      </c>
      <c r="M40" s="36">
        <f>COUNTIF(M5:M34,"")</f>
        <v>6</v>
      </c>
      <c r="N40" s="36">
        <f>COUNTIF(N5:N34,"")</f>
        <v>5</v>
      </c>
      <c r="O40" s="36">
        <f>COUNTIF(O5:O34,"")</f>
        <v>7</v>
      </c>
      <c r="P40" s="175">
        <f>COUNTIF(P5:P34,"")</f>
        <v>15</v>
      </c>
      <c r="Q40" s="175">
        <f>COUNTIF(Q5:Q34,"")</f>
        <v>17</v>
      </c>
      <c r="R40" s="36">
        <f>COUNTIF(R5:R34,"")</f>
        <v>5</v>
      </c>
      <c r="S40" s="36">
        <f>COUNTIF(S5:S34,"")</f>
        <v>4</v>
      </c>
      <c r="T40" s="36">
        <f>COUNTIF(T5:T34,"")</f>
        <v>4</v>
      </c>
      <c r="U40" s="36">
        <f>COUNTIF(U5:U34,"")</f>
        <v>5</v>
      </c>
      <c r="V40" s="36">
        <f>COUNTIF(V5:V34,"")</f>
        <v>7</v>
      </c>
      <c r="W40" s="175">
        <f>COUNTIF(W5:W34,"")</f>
        <v>16</v>
      </c>
      <c r="X40" s="175">
        <f>COUNTIF(X5:X34,"")</f>
        <v>19</v>
      </c>
      <c r="Y40" s="36">
        <f>COUNTIF(Y5:Y34,"")</f>
        <v>5</v>
      </c>
      <c r="Z40" s="36">
        <f>COUNTIF(Z5:Z34,"")</f>
        <v>5</v>
      </c>
      <c r="AA40" s="36">
        <f>COUNTIF(AA5:AA34,"")</f>
        <v>6</v>
      </c>
      <c r="AB40" s="36">
        <f>COUNTIF(AB5:AB34,"")</f>
        <v>6</v>
      </c>
      <c r="AC40" s="36">
        <f>COUNTIF(AC5:AC34,"")</f>
        <v>6</v>
      </c>
      <c r="AD40" s="110"/>
      <c r="AE40" s="3"/>
      <c r="AF40" s="2">
        <f>SUM(B40:AC40)</f>
        <v>248</v>
      </c>
      <c r="AG40" s="133"/>
      <c r="AH40" s="134"/>
      <c r="AI40" s="134"/>
      <c r="AJ40" s="134"/>
      <c r="AK40" s="114">
        <f>SUM(B35:AC35)</f>
        <v>432</v>
      </c>
      <c r="AL40" s="113"/>
      <c r="AN40" s="113"/>
      <c r="AO40" s="48"/>
      <c r="AP40" s="48"/>
      <c r="AQ40" s="48"/>
    </row>
    <row r="41" spans="1:47" ht="13.5" customHeight="1" x14ac:dyDescent="0.3">
      <c r="B41" s="176">
        <v>1</v>
      </c>
      <c r="C41" s="176">
        <v>2</v>
      </c>
      <c r="D41" s="37">
        <v>3</v>
      </c>
      <c r="E41" s="37">
        <v>4</v>
      </c>
      <c r="F41" s="37">
        <v>5</v>
      </c>
      <c r="G41" s="37">
        <v>6</v>
      </c>
      <c r="H41" s="37">
        <v>7</v>
      </c>
      <c r="I41" s="176">
        <v>8</v>
      </c>
      <c r="J41" s="176">
        <v>9</v>
      </c>
      <c r="K41" s="37">
        <v>10</v>
      </c>
      <c r="L41" s="37">
        <v>11</v>
      </c>
      <c r="M41" s="37">
        <v>12</v>
      </c>
      <c r="N41" s="37">
        <v>13</v>
      </c>
      <c r="O41" s="37">
        <v>14</v>
      </c>
      <c r="P41" s="176">
        <v>15</v>
      </c>
      <c r="Q41" s="176">
        <v>16</v>
      </c>
      <c r="R41" s="37">
        <v>17</v>
      </c>
      <c r="S41" s="37">
        <v>18</v>
      </c>
      <c r="T41" s="37">
        <v>19</v>
      </c>
      <c r="U41" s="37">
        <v>20</v>
      </c>
      <c r="V41" s="37">
        <v>21</v>
      </c>
      <c r="W41" s="176">
        <v>22</v>
      </c>
      <c r="X41" s="176">
        <v>23</v>
      </c>
      <c r="Y41" s="37">
        <v>24</v>
      </c>
      <c r="Z41" s="37">
        <v>25</v>
      </c>
      <c r="AA41" s="37">
        <v>26</v>
      </c>
      <c r="AB41" s="37">
        <v>27</v>
      </c>
      <c r="AC41" s="37">
        <v>28</v>
      </c>
    </row>
    <row r="42" spans="1:47" x14ac:dyDescent="0.3">
      <c r="AD42" s="25"/>
      <c r="AE42" s="65" t="s">
        <v>52</v>
      </c>
      <c r="AF42" s="68" t="s">
        <v>45</v>
      </c>
    </row>
  </sheetData>
  <mergeCells count="14">
    <mergeCell ref="AS3:AS4"/>
    <mergeCell ref="AG36:AI36"/>
    <mergeCell ref="AG37:AI37"/>
    <mergeCell ref="AG38:AJ40"/>
    <mergeCell ref="AR3:AR4"/>
    <mergeCell ref="AU3:AU4"/>
    <mergeCell ref="A1:AK2"/>
    <mergeCell ref="A3:A4"/>
    <mergeCell ref="AD3:AD4"/>
    <mergeCell ref="AE3:AE4"/>
    <mergeCell ref="AF3:AF4"/>
    <mergeCell ref="AH3:AH4"/>
    <mergeCell ref="AI3:AI4"/>
    <mergeCell ref="AK3:AK4"/>
  </mergeCells>
  <phoneticPr fontId="18" type="noConversion"/>
  <pageMargins left="0.86" right="0.2" top="0.43" bottom="0.24" header="0.2" footer="0.2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468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1월 근무</vt:lpstr>
      <vt:lpstr>1월 근무 (2)</vt:lpstr>
      <vt:lpstr>Sheet2</vt:lpstr>
      <vt:lpstr>'1월 근무'!Print_Area</vt:lpstr>
      <vt:lpstr>'1월 근무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소수민</dc:creator>
  <cp:lastModifiedBy>소수민</cp:lastModifiedBy>
  <cp:revision>11</cp:revision>
  <cp:lastPrinted>2025-01-31T07:54:22Z</cp:lastPrinted>
  <dcterms:created xsi:type="dcterms:W3CDTF">2022-06-29T02:22:30Z</dcterms:created>
  <dcterms:modified xsi:type="dcterms:W3CDTF">2025-01-31T07:57:00Z</dcterms:modified>
  <cp:version>1100.0100.01</cp:version>
</cp:coreProperties>
</file>